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_v3\2_pielikums\Riiga\Akmens_tilts\"/>
    </mc:Choice>
  </mc:AlternateContent>
  <xr:revisionPtr revIDLastSave="0" documentId="13_ncr:1_{D829AA64-33DE-418A-809B-6A52ECFD5C85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Akmens_tilts_22760" sheetId="1" r:id="rId1"/>
    <sheet name="22760_Cl" sheetId="3" r:id="rId2"/>
    <sheet name="22760_NH4" sheetId="4" r:id="rId3"/>
    <sheet name="22760_As" sheetId="5" r:id="rId4"/>
  </sheets>
  <definedNames>
    <definedName name="_xlnm._FilterDatabase" localSheetId="0" hidden="1">Akmens_tilts_22760!#REF!</definedName>
  </definedNames>
  <calcPr calcId="181029"/>
</workbook>
</file>

<file path=xl/calcChain.xml><?xml version="1.0" encoding="utf-8"?>
<calcChain xmlns="http://schemas.openxmlformats.org/spreadsheetml/2006/main">
  <c r="R23" i="1" l="1"/>
  <c r="R22" i="1"/>
  <c r="R21" i="1"/>
  <c r="R20" i="1"/>
  <c r="R19" i="1"/>
  <c r="R18" i="1"/>
  <c r="Q23" i="1"/>
  <c r="Q22" i="1"/>
  <c r="Q21" i="1"/>
  <c r="Q20" i="1"/>
  <c r="Q19" i="1"/>
  <c r="Q18" i="1"/>
  <c r="P23" i="1"/>
  <c r="P22" i="1"/>
  <c r="P21" i="1"/>
  <c r="P20" i="1"/>
  <c r="P19" i="1"/>
  <c r="P18" i="1"/>
  <c r="O23" i="1"/>
  <c r="O22" i="1"/>
  <c r="O21" i="1"/>
  <c r="O20" i="1"/>
  <c r="O19" i="1"/>
  <c r="O18" i="1"/>
  <c r="N23" i="1"/>
  <c r="N22" i="1"/>
  <c r="N21" i="1"/>
  <c r="N20" i="1"/>
  <c r="N19" i="1"/>
  <c r="N18" i="1"/>
  <c r="M23" i="1"/>
  <c r="M22" i="1"/>
  <c r="M21" i="1"/>
  <c r="M20" i="1"/>
  <c r="M19" i="1"/>
  <c r="M18" i="1"/>
  <c r="L23" i="1"/>
  <c r="L22" i="1"/>
  <c r="L21" i="1"/>
  <c r="L20" i="1"/>
  <c r="L19" i="1"/>
  <c r="L18" i="1"/>
  <c r="M24" i="1" l="1"/>
  <c r="O24" i="1"/>
  <c r="Q24" i="1"/>
  <c r="L24" i="1"/>
  <c r="N24" i="1"/>
  <c r="P24" i="1"/>
  <c r="R24" i="1"/>
</calcChain>
</file>

<file path=xl/sharedStrings.xml><?xml version="1.0" encoding="utf-8"?>
<sst xmlns="http://schemas.openxmlformats.org/spreadsheetml/2006/main" count="131" uniqueCount="59">
  <si>
    <t>Datums</t>
  </si>
  <si>
    <t>mg/l</t>
  </si>
  <si>
    <t>µg/l</t>
  </si>
  <si>
    <t>Trihlormetāns</t>
  </si>
  <si>
    <t>1,2-dihloretāns</t>
  </si>
  <si>
    <t>Cl</t>
  </si>
  <si>
    <t>As</t>
  </si>
  <si>
    <t>BTEX</t>
  </si>
  <si>
    <t>TCE + PCE</t>
  </si>
  <si>
    <t>Robežvērtība</t>
  </si>
  <si>
    <t>0,5x1,288=0,644</t>
  </si>
  <si>
    <t>Augšdevona Gaujas horizonts</t>
  </si>
  <si>
    <t>Count</t>
  </si>
  <si>
    <t>Testēšanas rezultāti</t>
  </si>
  <si>
    <t>Median</t>
  </si>
  <si>
    <t>Confidence.T</t>
  </si>
  <si>
    <t>Gads</t>
  </si>
  <si>
    <t>DB "Urbumi" dati</t>
  </si>
  <si>
    <t>Tendenču aprēķinam sagatavotie dati</t>
  </si>
  <si>
    <t>Min</t>
  </si>
  <si>
    <t>Max</t>
  </si>
  <si>
    <t>Var.p</t>
  </si>
  <si>
    <t>Stdev.p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</si>
  <si>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</si>
  <si>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</si>
  <si>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</si>
  <si>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</si>
  <si>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</si>
  <si>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</si>
  <si>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</si>
  <si>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</si>
  <si>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</si>
  <si>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</si>
  <si>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</si>
  <si>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</si>
  <si>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</si>
  <si>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</si>
  <si>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</si>
  <si>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</si>
  <si>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</si>
  <si>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</si>
  <si>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</si>
  <si>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</si>
  <si>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</si>
  <si>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</si>
  <si>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</si>
  <si>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</si>
  <si>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</si>
  <si>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</si>
  <si>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1260</t>
  </si>
  <si>
    <t>Residuals</t>
  </si>
  <si>
    <t>Predicted 0,271</t>
  </si>
  <si>
    <t>Ar</t>
  </si>
  <si>
    <t xml:space="preserve">apzīmēta koncentrācija, mazāka par metodes detektēšanas robežu </t>
  </si>
  <si>
    <t>Koncentrācija, mazāka par metodes detektēšanas robežu (MDL), aizstāta ar 0,5*MDL</t>
  </si>
  <si>
    <t>Predicted 0,004</t>
  </si>
  <si>
    <t>apzīmētajos gadījumos fiksēta neatbilstība jonu bilances vienādojumā 5 - 10 % ietvaros</t>
  </si>
  <si>
    <t xml:space="preserve">apzīmētajā gadījumā neatbilstība jonu bilances vienādojumā pārsniedz 10 %; dati nav izmantoti </t>
  </si>
  <si>
    <r>
      <t>NH</t>
    </r>
    <r>
      <rPr>
        <vertAlign val="subscript"/>
        <sz val="10"/>
        <color theme="1"/>
        <rFont val="Calibri"/>
        <family val="2"/>
        <scheme val="minor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</si>
</sst>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vertAlign val="subscript"/>
      <sz val="10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1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8" fillId="0" borderId="0" xfId="0" applyFont="1"/>
    <xf numFmtId="0" fontId="18" fillId="0" borderId="1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4" fontId="18" fillId="0" borderId="19" xfId="0" applyNumberFormat="1" applyFont="1" applyBorder="1"/>
    <xf numFmtId="1" fontId="19" fillId="0" borderId="18" xfId="0" applyNumberFormat="1" applyFont="1" applyBorder="1"/>
    <xf numFmtId="2" fontId="18" fillId="0" borderId="18" xfId="0" applyNumberFormat="1" applyFont="1" applyBorder="1"/>
    <xf numFmtId="0" fontId="18" fillId="0" borderId="18" xfId="0" applyFont="1" applyBorder="1"/>
    <xf numFmtId="14" fontId="18" fillId="0" borderId="21" xfId="0" applyNumberFormat="1" applyFont="1" applyBorder="1"/>
    <xf numFmtId="1" fontId="19" fillId="0" borderId="20" xfId="0" applyNumberFormat="1" applyFont="1" applyBorder="1"/>
    <xf numFmtId="2" fontId="18" fillId="0" borderId="20" xfId="0" applyNumberFormat="1" applyFont="1" applyBorder="1"/>
    <xf numFmtId="0" fontId="18" fillId="0" borderId="20" xfId="0" applyFont="1" applyBorder="1"/>
    <xf numFmtId="164" fontId="18" fillId="0" borderId="20" xfId="0" applyNumberFormat="1" applyFont="1" applyBorder="1"/>
    <xf numFmtId="2" fontId="18" fillId="0" borderId="12" xfId="0" applyNumberFormat="1" applyFont="1" applyBorder="1"/>
    <xf numFmtId="164" fontId="18" fillId="0" borderId="12" xfId="0" applyNumberFormat="1" applyFont="1" applyBorder="1"/>
    <xf numFmtId="0" fontId="19" fillId="0" borderId="10" xfId="0" applyFont="1" applyFill="1" applyBorder="1" applyAlignment="1">
      <alignment vertical="center"/>
    </xf>
    <xf numFmtId="0" fontId="19" fillId="0" borderId="10" xfId="0" applyFont="1" applyFill="1" applyBorder="1" applyAlignment="1">
      <alignment horizontal="right"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 wrapText="1"/>
    </xf>
    <xf numFmtId="165" fontId="18" fillId="0" borderId="0" xfId="0" applyNumberFormat="1" applyFont="1"/>
    <xf numFmtId="1" fontId="18" fillId="0" borderId="0" xfId="0" applyNumberFormat="1" applyFont="1"/>
    <xf numFmtId="0" fontId="18" fillId="0" borderId="0" xfId="0" applyFont="1" applyBorder="1"/>
    <xf numFmtId="0" fontId="19" fillId="0" borderId="10" xfId="0" applyFont="1" applyBorder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0" xfId="0" applyFont="1" applyFill="1"/>
    <xf numFmtId="0" fontId="18" fillId="0" borderId="0" xfId="0" applyFont="1" applyFill="1" applyAlignment="1">
      <alignment horizontal="right" vertical="center"/>
    </xf>
    <xf numFmtId="165" fontId="19" fillId="0" borderId="0" xfId="0" applyNumberFormat="1" applyFont="1" applyFill="1"/>
    <xf numFmtId="165" fontId="18" fillId="0" borderId="0" xfId="0" applyNumberFormat="1" applyFont="1" applyFill="1"/>
    <xf numFmtId="1" fontId="18" fillId="0" borderId="0" xfId="0" applyNumberFormat="1" applyFont="1" applyFill="1"/>
    <xf numFmtId="0" fontId="18" fillId="0" borderId="0" xfId="0" applyFont="1" applyAlignment="1">
      <alignment vertical="center"/>
    </xf>
    <xf numFmtId="14" fontId="18" fillId="34" borderId="14" xfId="0" applyNumberFormat="1" applyFont="1" applyFill="1" applyBorder="1"/>
    <xf numFmtId="14" fontId="18" fillId="34" borderId="21" xfId="0" applyNumberFormat="1" applyFont="1" applyFill="1" applyBorder="1"/>
    <xf numFmtId="14" fontId="18" fillId="34" borderId="15" xfId="0" applyNumberFormat="1" applyFont="1" applyFill="1" applyBorder="1"/>
    <xf numFmtId="164" fontId="18" fillId="35" borderId="20" xfId="0" applyNumberFormat="1" applyFont="1" applyFill="1" applyBorder="1"/>
    <xf numFmtId="164" fontId="18" fillId="35" borderId="12" xfId="0" applyNumberFormat="1" applyFont="1" applyFill="1" applyBorder="1"/>
    <xf numFmtId="2" fontId="18" fillId="35" borderId="20" xfId="0" applyNumberFormat="1" applyFont="1" applyFill="1" applyBorder="1"/>
    <xf numFmtId="2" fontId="18" fillId="35" borderId="12" xfId="0" applyNumberFormat="1" applyFont="1" applyFill="1" applyBorder="1"/>
    <xf numFmtId="2" fontId="18" fillId="35" borderId="21" xfId="0" applyNumberFormat="1" applyFont="1" applyFill="1" applyBorder="1"/>
    <xf numFmtId="14" fontId="18" fillId="33" borderId="21" xfId="0" applyNumberFormat="1" applyFont="1" applyFill="1" applyBorder="1"/>
    <xf numFmtId="0" fontId="18" fillId="0" borderId="11" xfId="0" applyFont="1" applyBorder="1"/>
    <xf numFmtId="0" fontId="19" fillId="0" borderId="0" xfId="0" applyFont="1" applyAlignment="1"/>
    <xf numFmtId="164" fontId="18" fillId="0" borderId="0" xfId="0" applyNumberFormat="1" applyFont="1"/>
    <xf numFmtId="0" fontId="18" fillId="0" borderId="0" xfId="0" applyFont="1" applyFill="1" applyBorder="1"/>
    <xf numFmtId="1" fontId="19" fillId="0" borderId="22" xfId="0" applyNumberFormat="1" applyFont="1" applyBorder="1"/>
    <xf numFmtId="0" fontId="18" fillId="0" borderId="14" xfId="0" applyFont="1" applyBorder="1"/>
    <xf numFmtId="0" fontId="20" fillId="0" borderId="15" xfId="0" applyFont="1" applyFill="1" applyBorder="1" applyAlignment="1">
      <alignment vertical="center"/>
    </xf>
    <xf numFmtId="0" fontId="18" fillId="0" borderId="19" xfId="0" applyNumberFormat="1" applyFont="1" applyBorder="1"/>
    <xf numFmtId="0" fontId="18" fillId="0" borderId="23" xfId="0" applyNumberFormat="1" applyFont="1" applyBorder="1"/>
    <xf numFmtId="0" fontId="18" fillId="0" borderId="22" xfId="0" applyNumberFormat="1" applyFont="1" applyBorder="1"/>
    <xf numFmtId="0" fontId="18" fillId="0" borderId="25" xfId="0" applyNumberFormat="1" applyFont="1" applyBorder="1"/>
    <xf numFmtId="0" fontId="18" fillId="0" borderId="21" xfId="0" applyNumberFormat="1" applyFont="1" applyBorder="1"/>
    <xf numFmtId="0" fontId="21" fillId="0" borderId="0" xfId="0" applyFont="1"/>
    <xf numFmtId="0" fontId="22" fillId="0" borderId="27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26" xfId="0" applyFont="1" applyFill="1" applyBorder="1" applyAlignment="1"/>
    <xf numFmtId="0" fontId="22" fillId="0" borderId="27" xfId="0" applyFont="1" applyFill="1" applyBorder="1" applyAlignment="1">
      <alignment horizontal="center"/>
    </xf>
    <xf numFmtId="165" fontId="21" fillId="0" borderId="0" xfId="0" applyNumberFormat="1" applyFont="1" applyFill="1" applyBorder="1" applyAlignment="1"/>
    <xf numFmtId="165" fontId="21" fillId="0" borderId="26" xfId="0" applyNumberFormat="1" applyFont="1" applyFill="1" applyBorder="1" applyAlignment="1"/>
    <xf numFmtId="2" fontId="18" fillId="0" borderId="0" xfId="0" applyNumberFormat="1" applyFont="1" applyFill="1" applyBorder="1"/>
    <xf numFmtId="0" fontId="18" fillId="0" borderId="0" xfId="0" applyFont="1" applyFill="1" applyBorder="1" applyAlignment="1">
      <alignment horizontal="right" vertical="center"/>
    </xf>
    <xf numFmtId="165" fontId="18" fillId="35" borderId="0" xfId="0" applyNumberFormat="1" applyFont="1" applyFill="1"/>
    <xf numFmtId="0" fontId="21" fillId="0" borderId="0" xfId="0" applyFont="1" applyAlignment="1">
      <alignment horizontal="right"/>
    </xf>
    <xf numFmtId="0" fontId="21" fillId="34" borderId="0" xfId="0" applyFont="1" applyFill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left"/>
    </xf>
    <xf numFmtId="164" fontId="21" fillId="0" borderId="0" xfId="0" applyNumberFormat="1" applyFont="1" applyAlignment="1">
      <alignment horizontal="left"/>
    </xf>
    <xf numFmtId="0" fontId="21" fillId="33" borderId="0" xfId="0" applyFont="1" applyFill="1" applyAlignment="1">
      <alignment horizontal="left"/>
    </xf>
    <xf numFmtId="0" fontId="19" fillId="0" borderId="0" xfId="0" applyFont="1" applyBorder="1" applyAlignment="1"/>
    <xf numFmtId="0" fontId="0" fillId="0" borderId="0" xfId="0" applyBorder="1"/>
    <xf numFmtId="0" fontId="0" fillId="0" borderId="0" xfId="0" applyBorder="1" applyAlignment="1">
      <alignment horizontal="right" vertical="center"/>
    </xf>
    <xf numFmtId="0" fontId="18" fillId="0" borderId="28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30" xfId="0" applyFont="1" applyBorder="1"/>
    <xf numFmtId="0" fontId="18" fillId="0" borderId="31" xfId="0" applyFont="1" applyBorder="1"/>
    <xf numFmtId="2" fontId="18" fillId="0" borderId="31" xfId="0" applyNumberFormat="1" applyFont="1" applyBorder="1"/>
    <xf numFmtId="2" fontId="18" fillId="0" borderId="29" xfId="0" applyNumberFormat="1" applyFont="1" applyBorder="1"/>
    <xf numFmtId="0" fontId="19" fillId="0" borderId="28" xfId="0" applyFont="1" applyFill="1" applyBorder="1" applyAlignment="1">
      <alignment vertical="center"/>
    </xf>
    <xf numFmtId="1" fontId="18" fillId="0" borderId="18" xfId="0" applyNumberFormat="1" applyFont="1" applyBorder="1"/>
    <xf numFmtId="1" fontId="18" fillId="0" borderId="20" xfId="0" applyNumberFormat="1" applyFont="1" applyBorder="1"/>
    <xf numFmtId="1" fontId="18" fillId="0" borderId="21" xfId="0" applyNumberFormat="1" applyFont="1" applyBorder="1"/>
    <xf numFmtId="1" fontId="18" fillId="0" borderId="22" xfId="0" applyNumberFormat="1" applyFont="1" applyBorder="1"/>
    <xf numFmtId="2" fontId="18" fillId="0" borderId="0" xfId="0" applyNumberFormat="1" applyFont="1"/>
    <xf numFmtId="166" fontId="18" fillId="0" borderId="0" xfId="0" applyNumberFormat="1" applyFont="1"/>
    <xf numFmtId="0" fontId="19" fillId="0" borderId="0" xfId="0" applyFont="1" applyAlignment="1">
      <alignment horizontal="center"/>
    </xf>
    <xf numFmtId="0" fontId="18" fillId="0" borderId="13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165" fontId="18" fillId="0" borderId="0" xfId="0" applyNumberFormat="1" applyFont="1" applyFill="1" applyAlignment="1">
      <alignment horizontal="left" vertical="center" wrapText="1"/>
    </xf>
    <xf numFmtId="165" fontId="21" fillId="0" borderId="0" xfId="0" applyNumberFormat="1" applyFont="1" applyAlignment="1">
      <alignment horizontal="left" wrapText="1"/>
    </xf>
    <xf numFmtId="0" fontId="18" fillId="0" borderId="16" xfId="0" applyFont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24" xfId="0" applyFont="1" applyBorder="1" applyAlignment="1">
      <alignment horizontal="center"/>
    </xf>
    <xf numFmtId="0" fontId="18" fillId="0" borderId="14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Cl</a:t>
            </a:r>
            <a:endParaRPr lang="en-US" sz="11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Cl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2.7303848872503499E-2"/>
                  <c:y val="-4.12964750643722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Akmens_tilts_22760!$L$6:$L$14</c:f>
              <c:numCache>
                <c:formatCode>0</c:formatCode>
                <c:ptCount val="9"/>
                <c:pt idx="0">
                  <c:v>1260</c:v>
                </c:pt>
                <c:pt idx="1">
                  <c:v>1230</c:v>
                </c:pt>
                <c:pt idx="2">
                  <c:v>1337.6</c:v>
                </c:pt>
                <c:pt idx="3">
                  <c:v>1307.7</c:v>
                </c:pt>
                <c:pt idx="4">
                  <c:v>1430</c:v>
                </c:pt>
                <c:pt idx="5">
                  <c:v>1315</c:v>
                </c:pt>
                <c:pt idx="6">
                  <c:v>1315</c:v>
                </c:pt>
                <c:pt idx="7">
                  <c:v>1265</c:v>
                </c:pt>
                <c:pt idx="8">
                  <c:v>1320.07307692308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9B-40DA-9176-629EBFC11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066992"/>
        <c:axId val="73067384"/>
      </c:lineChart>
      <c:catAx>
        <c:axId val="7306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3067384"/>
        <c:crosses val="autoZero"/>
        <c:auto val="1"/>
        <c:lblAlgn val="ctr"/>
        <c:lblOffset val="100"/>
        <c:tickLblSkip val="2"/>
        <c:noMultiLvlLbl val="1"/>
      </c:catAx>
      <c:valAx>
        <c:axId val="73067384"/>
        <c:scaling>
          <c:orientation val="minMax"/>
          <c:max val="1500"/>
          <c:min val="1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730669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NH</a:t>
            </a:r>
            <a:r>
              <a:rPr lang="lv-LV" sz="1100" b="1" baseline="-25000"/>
              <a:t>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14-4DBD-9C30-70EBE86B4A82}"/>
            </c:ext>
          </c:extLst>
        </c:ser>
        <c:ser>
          <c:idx val="1"/>
          <c:order val="1"/>
          <c:tx>
            <c:v>NH4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7231408573928257E-2"/>
                  <c:y val="-6.81138815981335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Akmens_tilts_22760!$Q$6:$Q$14</c:f>
              <c:numCache>
                <c:formatCode>0.00</c:formatCode>
                <c:ptCount val="9"/>
                <c:pt idx="0">
                  <c:v>0.27100000000000002</c:v>
                </c:pt>
                <c:pt idx="1">
                  <c:v>0.155</c:v>
                </c:pt>
                <c:pt idx="2">
                  <c:v>0.21893000000000001</c:v>
                </c:pt>
                <c:pt idx="3">
                  <c:v>0.23</c:v>
                </c:pt>
                <c:pt idx="4">
                  <c:v>0.20499999999999999</c:v>
                </c:pt>
                <c:pt idx="5">
                  <c:v>0.17499999999999999</c:v>
                </c:pt>
                <c:pt idx="6">
                  <c:v>0.19500000000000001</c:v>
                </c:pt>
                <c:pt idx="7">
                  <c:v>0.21</c:v>
                </c:pt>
                <c:pt idx="8">
                  <c:v>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14-4DBD-9C30-70EBE86B4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4309592"/>
        <c:axId val="344308416"/>
      </c:lineChart>
      <c:catAx>
        <c:axId val="344309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44308416"/>
        <c:crosses val="autoZero"/>
        <c:auto val="1"/>
        <c:lblAlgn val="ctr"/>
        <c:lblOffset val="100"/>
        <c:noMultiLvlLbl val="0"/>
      </c:catAx>
      <c:valAx>
        <c:axId val="344308416"/>
        <c:scaling>
          <c:orientation val="minMax"/>
          <c:max val="0.30000000000000004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344309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CA-4C4B-892F-4440DE210C8B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9572947443684183"/>
                  <c:y val="4.691125938024873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Akmens_tilts_22760!$K$6:$K$14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2013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</c:numCache>
            </c:numRef>
          </c:cat>
          <c:val>
            <c:numRef>
              <c:f>Akmens_tilts_22760!$M$6:$M$14</c:f>
              <c:numCache>
                <c:formatCode>0.00</c:formatCode>
                <c:ptCount val="9"/>
                <c:pt idx="0">
                  <c:v>4.0000000000000001E-3</c:v>
                </c:pt>
                <c:pt idx="2">
                  <c:v>1.284</c:v>
                </c:pt>
                <c:pt idx="3">
                  <c:v>1.3</c:v>
                </c:pt>
                <c:pt idx="4">
                  <c:v>1.335</c:v>
                </c:pt>
                <c:pt idx="5">
                  <c:v>1.21</c:v>
                </c:pt>
                <c:pt idx="6">
                  <c:v>1.395</c:v>
                </c:pt>
                <c:pt idx="7">
                  <c:v>2.165</c:v>
                </c:pt>
                <c:pt idx="8">
                  <c:v>1.56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CA-4C4B-892F-4440DE210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1997360"/>
        <c:axId val="1071998192"/>
      </c:lineChart>
      <c:catAx>
        <c:axId val="107199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71998192"/>
        <c:crosses val="autoZero"/>
        <c:auto val="1"/>
        <c:lblAlgn val="ctr"/>
        <c:lblOffset val="100"/>
        <c:noMultiLvlLbl val="0"/>
      </c:catAx>
      <c:valAx>
        <c:axId val="1071998192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µg/l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07199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433917</xdr:colOff>
      <xdr:row>1</xdr:row>
      <xdr:rowOff>51859</xdr:rowOff>
    </xdr:from>
    <xdr:to>
      <xdr:col>26</xdr:col>
      <xdr:colOff>538294</xdr:colOff>
      <xdr:row>17</xdr:row>
      <xdr:rowOff>42334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386292</xdr:colOff>
      <xdr:row>18</xdr:row>
      <xdr:rowOff>74083</xdr:rowOff>
    </xdr:from>
    <xdr:to>
      <xdr:col>26</xdr:col>
      <xdr:colOff>592666</xdr:colOff>
      <xdr:row>32</xdr:row>
      <xdr:rowOff>91016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576792</xdr:colOff>
      <xdr:row>1</xdr:row>
      <xdr:rowOff>14817</xdr:rowOff>
    </xdr:from>
    <xdr:to>
      <xdr:col>35</xdr:col>
      <xdr:colOff>359833</xdr:colOff>
      <xdr:row>17</xdr:row>
      <xdr:rowOff>74084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B2B1A5C-BCF8-4B96-B3AA-DB1026385A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29"/>
  <sheetViews>
    <sheetView tabSelected="1" zoomScale="90" zoomScaleNormal="90" workbookViewId="0">
      <selection activeCell="L32" sqref="L32"/>
    </sheetView>
  </sheetViews>
  <sheetFormatPr defaultRowHeight="15" x14ac:dyDescent="0.25"/>
  <cols>
    <col min="1" max="1" width="4.5703125" customWidth="1"/>
    <col min="2" max="2" width="9.7109375" customWidth="1"/>
    <col min="3" max="3" width="9.140625" customWidth="1"/>
    <col min="4" max="5" width="7.140625" customWidth="1"/>
    <col min="7" max="7" width="13.7109375" customWidth="1"/>
    <col min="8" max="8" width="8.42578125" customWidth="1"/>
    <col min="9" max="9" width="14.28515625" customWidth="1"/>
    <col min="10" max="10" width="9.5703125" customWidth="1"/>
    <col min="11" max="11" width="12.5703125" customWidth="1"/>
    <col min="12" max="12" width="11.85546875" customWidth="1"/>
    <col min="13" max="13" width="7.7109375" customWidth="1"/>
    <col min="14" max="14" width="9.140625" customWidth="1"/>
    <col min="15" max="15" width="9.5703125" customWidth="1"/>
    <col min="16" max="16" width="13.85546875" customWidth="1"/>
    <col min="17" max="17" width="9.42578125" customWidth="1"/>
    <col min="18" max="18" width="14.85546875" customWidth="1"/>
    <col min="19" max="19" width="14" style="75" customWidth="1"/>
    <col min="20" max="21" width="9.140625" style="75"/>
  </cols>
  <sheetData>
    <row r="2" spans="2:39" x14ac:dyDescent="0.25">
      <c r="F2" s="90" t="s">
        <v>17</v>
      </c>
      <c r="G2" s="90"/>
      <c r="H2" s="90"/>
      <c r="I2" s="90"/>
      <c r="J2" s="47"/>
      <c r="K2" s="90" t="s">
        <v>18</v>
      </c>
      <c r="L2" s="90"/>
      <c r="M2" s="90"/>
      <c r="N2" s="90"/>
      <c r="O2" s="90"/>
      <c r="P2" s="90"/>
      <c r="Q2" s="90"/>
      <c r="R2" s="90"/>
      <c r="S2" s="74"/>
    </row>
    <row r="3" spans="2:39" x14ac:dyDescent="0.25">
      <c r="B3" s="3"/>
      <c r="C3" s="3"/>
      <c r="D3" s="3"/>
      <c r="E3" s="3"/>
      <c r="F3" s="46"/>
      <c r="G3" s="46"/>
      <c r="H3" s="46"/>
      <c r="I3" s="46"/>
      <c r="J3" s="25"/>
      <c r="K3" s="46"/>
      <c r="L3" s="3"/>
      <c r="M3" s="3"/>
      <c r="N3" s="46"/>
      <c r="O3" s="46"/>
      <c r="P3" s="46"/>
      <c r="Q3" s="46"/>
      <c r="R3" s="46"/>
      <c r="S3" s="25"/>
      <c r="AL3" s="53">
        <v>2007</v>
      </c>
      <c r="AM3" s="10">
        <v>4.0000000000000001E-3</v>
      </c>
    </row>
    <row r="4" spans="2:39" x14ac:dyDescent="0.25">
      <c r="B4" s="91" t="s">
        <v>0</v>
      </c>
      <c r="C4" s="95" t="s">
        <v>13</v>
      </c>
      <c r="D4" s="96"/>
      <c r="E4" s="96"/>
      <c r="F4" s="96"/>
      <c r="G4" s="96"/>
      <c r="H4" s="96"/>
      <c r="I4" s="97"/>
      <c r="J4" s="3"/>
      <c r="K4" s="91" t="s">
        <v>16</v>
      </c>
      <c r="L4" s="30" t="s">
        <v>5</v>
      </c>
      <c r="M4" s="6" t="s">
        <v>6</v>
      </c>
      <c r="N4" s="4" t="s">
        <v>7</v>
      </c>
      <c r="O4" s="4" t="s">
        <v>8</v>
      </c>
      <c r="P4" s="5" t="s">
        <v>3</v>
      </c>
      <c r="Q4" s="6" t="s">
        <v>58</v>
      </c>
      <c r="R4" s="77" t="s">
        <v>4</v>
      </c>
      <c r="S4" s="1"/>
      <c r="AL4" s="56">
        <v>2013</v>
      </c>
      <c r="AM4" s="14">
        <v>1.284</v>
      </c>
    </row>
    <row r="5" spans="2:39" x14ac:dyDescent="0.25">
      <c r="B5" s="98"/>
      <c r="C5" s="30" t="s">
        <v>5</v>
      </c>
      <c r="D5" s="29" t="s">
        <v>6</v>
      </c>
      <c r="E5" s="28" t="s">
        <v>7</v>
      </c>
      <c r="F5" s="28" t="s">
        <v>8</v>
      </c>
      <c r="G5" s="30" t="s">
        <v>3</v>
      </c>
      <c r="H5" s="29" t="s">
        <v>58</v>
      </c>
      <c r="I5" s="30" t="s">
        <v>4</v>
      </c>
      <c r="J5" s="51"/>
      <c r="K5" s="92"/>
      <c r="L5" s="30" t="s">
        <v>1</v>
      </c>
      <c r="M5" s="99" t="s">
        <v>2</v>
      </c>
      <c r="N5" s="99"/>
      <c r="O5" s="99"/>
      <c r="P5" s="100"/>
      <c r="Q5" s="7" t="s">
        <v>1</v>
      </c>
      <c r="R5" s="78" t="s">
        <v>2</v>
      </c>
      <c r="S5" s="1"/>
      <c r="AL5" s="56">
        <v>2015</v>
      </c>
      <c r="AM5" s="14">
        <v>1.3</v>
      </c>
    </row>
    <row r="6" spans="2:39" x14ac:dyDescent="0.25">
      <c r="B6" s="92"/>
      <c r="C6" s="30" t="s">
        <v>1</v>
      </c>
      <c r="D6" s="99" t="s">
        <v>2</v>
      </c>
      <c r="E6" s="99"/>
      <c r="F6" s="99"/>
      <c r="G6" s="100"/>
      <c r="H6" s="7" t="s">
        <v>1</v>
      </c>
      <c r="I6" s="27" t="s">
        <v>2</v>
      </c>
      <c r="J6" s="51"/>
      <c r="K6" s="53">
        <v>2007</v>
      </c>
      <c r="L6" s="9">
        <v>1260</v>
      </c>
      <c r="M6" s="10">
        <v>4.0000000000000001E-3</v>
      </c>
      <c r="N6" s="11"/>
      <c r="O6" s="10">
        <v>0.3</v>
      </c>
      <c r="P6" s="11"/>
      <c r="Q6" s="10">
        <v>0.27100000000000002</v>
      </c>
      <c r="R6" s="79"/>
      <c r="S6" s="1"/>
      <c r="AL6" s="57">
        <v>2016</v>
      </c>
      <c r="AM6" s="14">
        <v>1.335</v>
      </c>
    </row>
    <row r="7" spans="2:39" x14ac:dyDescent="0.25">
      <c r="B7" s="8">
        <v>39213</v>
      </c>
      <c r="C7" s="84">
        <v>1260</v>
      </c>
      <c r="D7" s="10">
        <v>4.0000000000000001E-3</v>
      </c>
      <c r="E7" s="11"/>
      <c r="F7" s="10">
        <v>0.3</v>
      </c>
      <c r="G7" s="11"/>
      <c r="H7" s="10">
        <v>0.27100000000000002</v>
      </c>
      <c r="I7" s="11"/>
      <c r="J7" s="51"/>
      <c r="K7" s="54">
        <v>2008</v>
      </c>
      <c r="L7" s="13">
        <v>1230</v>
      </c>
      <c r="M7" s="14"/>
      <c r="N7" s="15"/>
      <c r="O7" s="14"/>
      <c r="P7" s="15"/>
      <c r="Q7" s="14">
        <v>0.155</v>
      </c>
      <c r="R7" s="80"/>
      <c r="AL7" s="54">
        <v>2017</v>
      </c>
      <c r="AM7" s="14">
        <v>1.21</v>
      </c>
    </row>
    <row r="8" spans="2:39" x14ac:dyDescent="0.25">
      <c r="B8" s="12">
        <v>39777</v>
      </c>
      <c r="C8" s="85">
        <v>1230</v>
      </c>
      <c r="D8" s="14"/>
      <c r="E8" s="15"/>
      <c r="F8" s="14"/>
      <c r="G8" s="15"/>
      <c r="H8" s="14">
        <v>0.155</v>
      </c>
      <c r="I8" s="15"/>
      <c r="J8" s="51"/>
      <c r="K8" s="56">
        <v>2013</v>
      </c>
      <c r="L8" s="13">
        <v>1337.6</v>
      </c>
      <c r="M8" s="14">
        <v>1.284</v>
      </c>
      <c r="N8" s="15"/>
      <c r="O8" s="14"/>
      <c r="P8" s="15"/>
      <c r="Q8" s="14">
        <v>0.21893000000000001</v>
      </c>
      <c r="R8" s="80"/>
      <c r="AL8" s="56">
        <v>2018</v>
      </c>
      <c r="AM8" s="14">
        <v>1.395</v>
      </c>
    </row>
    <row r="9" spans="2:39" x14ac:dyDescent="0.25">
      <c r="B9" s="37">
        <v>41480.574999999997</v>
      </c>
      <c r="C9" s="85">
        <v>1337.6</v>
      </c>
      <c r="D9" s="14">
        <v>1.284</v>
      </c>
      <c r="E9" s="15"/>
      <c r="F9" s="14"/>
      <c r="G9" s="15"/>
      <c r="H9" s="14">
        <v>0.21893000000000001</v>
      </c>
      <c r="I9" s="15"/>
      <c r="J9" s="51"/>
      <c r="K9" s="56">
        <v>2015</v>
      </c>
      <c r="L9" s="13">
        <v>1307.7</v>
      </c>
      <c r="M9" s="14">
        <v>1.3</v>
      </c>
      <c r="N9" s="15"/>
      <c r="O9" s="14"/>
      <c r="P9" s="15"/>
      <c r="Q9" s="14">
        <v>0.23</v>
      </c>
      <c r="R9" s="80"/>
      <c r="AL9" s="56">
        <v>2019</v>
      </c>
      <c r="AM9" s="14">
        <v>2.165</v>
      </c>
    </row>
    <row r="10" spans="2:39" x14ac:dyDescent="0.25">
      <c r="B10" s="45">
        <v>41577.477777777778</v>
      </c>
      <c r="C10" s="85">
        <v>1312.9</v>
      </c>
      <c r="D10" s="14">
        <v>0.745</v>
      </c>
      <c r="E10" s="15"/>
      <c r="F10" s="14"/>
      <c r="G10" s="15"/>
      <c r="H10" s="14">
        <v>0.24468799999999999</v>
      </c>
      <c r="I10" s="15"/>
      <c r="J10" s="51"/>
      <c r="K10" s="57">
        <v>2016</v>
      </c>
      <c r="L10" s="13">
        <v>1430</v>
      </c>
      <c r="M10" s="14">
        <v>1.335</v>
      </c>
      <c r="N10" s="16">
        <v>1.75</v>
      </c>
      <c r="O10" s="14">
        <v>0.2</v>
      </c>
      <c r="P10" s="14">
        <v>0.1</v>
      </c>
      <c r="Q10" s="14">
        <v>0.20499999999999999</v>
      </c>
      <c r="R10" s="81">
        <v>0.05</v>
      </c>
      <c r="AL10" s="55">
        <v>2020</v>
      </c>
      <c r="AM10" s="17">
        <v>1.56</v>
      </c>
    </row>
    <row r="11" spans="2:39" x14ac:dyDescent="0.25">
      <c r="B11" s="12">
        <v>42101.507638888892</v>
      </c>
      <c r="C11" s="85">
        <v>1307.7</v>
      </c>
      <c r="D11" s="14">
        <v>1.3</v>
      </c>
      <c r="E11" s="15"/>
      <c r="F11" s="14"/>
      <c r="G11" s="15"/>
      <c r="H11" s="14">
        <v>0.23</v>
      </c>
      <c r="I11" s="15"/>
      <c r="J11" s="51"/>
      <c r="K11" s="54">
        <v>2017</v>
      </c>
      <c r="L11" s="13">
        <v>1315</v>
      </c>
      <c r="M11" s="14">
        <v>1.21</v>
      </c>
      <c r="N11" s="16">
        <v>1</v>
      </c>
      <c r="O11" s="14">
        <v>0.2</v>
      </c>
      <c r="P11" s="14">
        <v>0.1</v>
      </c>
      <c r="Q11" s="14">
        <v>0.17499999999999999</v>
      </c>
      <c r="R11" s="81">
        <v>0.05</v>
      </c>
    </row>
    <row r="12" spans="2:39" x14ac:dyDescent="0.25">
      <c r="B12" s="12">
        <v>42499.520833333336</v>
      </c>
      <c r="C12" s="85">
        <v>1390</v>
      </c>
      <c r="D12" s="14">
        <v>1.37</v>
      </c>
      <c r="E12" s="40">
        <v>2</v>
      </c>
      <c r="F12" s="42">
        <v>0.4</v>
      </c>
      <c r="G12" s="42">
        <v>0.2</v>
      </c>
      <c r="H12" s="14">
        <v>0.21</v>
      </c>
      <c r="I12" s="42">
        <v>0.1</v>
      </c>
      <c r="J12" s="51"/>
      <c r="K12" s="56">
        <v>2018</v>
      </c>
      <c r="L12" s="13">
        <v>1315</v>
      </c>
      <c r="M12" s="14">
        <v>1.395</v>
      </c>
      <c r="N12" s="16">
        <v>1.1000000000000001</v>
      </c>
      <c r="O12" s="14">
        <v>0.2</v>
      </c>
      <c r="P12" s="14">
        <v>0.1</v>
      </c>
      <c r="Q12" s="14">
        <v>0.19500000000000001</v>
      </c>
      <c r="R12" s="81">
        <v>0.05</v>
      </c>
    </row>
    <row r="13" spans="2:39" x14ac:dyDescent="0.25">
      <c r="B13" s="12">
        <v>42689.477083333331</v>
      </c>
      <c r="C13" s="85">
        <v>1470</v>
      </c>
      <c r="D13" s="14">
        <v>1.3</v>
      </c>
      <c r="E13" s="40">
        <v>5</v>
      </c>
      <c r="F13" s="42">
        <v>0.4</v>
      </c>
      <c r="G13" s="42">
        <v>0.2</v>
      </c>
      <c r="H13" s="14">
        <v>0.2</v>
      </c>
      <c r="I13" s="42">
        <v>0.1</v>
      </c>
      <c r="J13" s="51"/>
      <c r="K13" s="56">
        <v>2019</v>
      </c>
      <c r="L13" s="13">
        <v>1265</v>
      </c>
      <c r="M13" s="14">
        <v>2.165</v>
      </c>
      <c r="N13" s="16">
        <v>1.05</v>
      </c>
      <c r="O13" s="14">
        <v>0.108</v>
      </c>
      <c r="P13" s="14">
        <v>0.125</v>
      </c>
      <c r="Q13" s="14">
        <v>0.21</v>
      </c>
      <c r="R13" s="81">
        <v>0.03</v>
      </c>
    </row>
    <row r="14" spans="2:39" x14ac:dyDescent="0.25">
      <c r="B14" s="12">
        <v>42928.44027777778</v>
      </c>
      <c r="C14" s="85">
        <v>1300</v>
      </c>
      <c r="D14" s="14">
        <v>1.31</v>
      </c>
      <c r="E14" s="40">
        <v>2</v>
      </c>
      <c r="F14" s="42">
        <v>0.4</v>
      </c>
      <c r="G14" s="42">
        <v>0.2</v>
      </c>
      <c r="H14" s="14">
        <v>0.17</v>
      </c>
      <c r="I14" s="44">
        <v>0.1</v>
      </c>
      <c r="J14" s="51"/>
      <c r="K14" s="55">
        <v>2020</v>
      </c>
      <c r="L14" s="50">
        <v>1320.07307692308</v>
      </c>
      <c r="M14" s="17">
        <v>1.56</v>
      </c>
      <c r="N14" s="18">
        <v>1.1000000000000001</v>
      </c>
      <c r="O14" s="17">
        <v>0.2</v>
      </c>
      <c r="P14" s="17">
        <v>0.1</v>
      </c>
      <c r="Q14" s="17">
        <v>0.25</v>
      </c>
      <c r="R14" s="82">
        <v>0.05</v>
      </c>
    </row>
    <row r="15" spans="2:39" ht="25.5" x14ac:dyDescent="0.25">
      <c r="B15" s="38">
        <v>43067.532638888886</v>
      </c>
      <c r="C15" s="85">
        <v>1330</v>
      </c>
      <c r="D15" s="14">
        <v>1.1100000000000001</v>
      </c>
      <c r="E15" s="40">
        <v>2</v>
      </c>
      <c r="F15" s="42">
        <v>0.4</v>
      </c>
      <c r="G15" s="42">
        <v>0.2</v>
      </c>
      <c r="H15" s="14">
        <v>0.18</v>
      </c>
      <c r="I15" s="44">
        <v>0.1</v>
      </c>
      <c r="J15" s="3"/>
      <c r="K15" s="26" t="s">
        <v>9</v>
      </c>
      <c r="L15" s="52">
        <v>190</v>
      </c>
      <c r="M15" s="19">
        <v>7</v>
      </c>
      <c r="N15" s="19">
        <v>10</v>
      </c>
      <c r="O15" s="19">
        <v>5</v>
      </c>
      <c r="P15" s="19">
        <v>6</v>
      </c>
      <c r="Q15" s="20" t="s">
        <v>10</v>
      </c>
      <c r="R15" s="83">
        <v>1.5</v>
      </c>
    </row>
    <row r="16" spans="2:39" x14ac:dyDescent="0.25">
      <c r="B16" s="38">
        <v>43244.6</v>
      </c>
      <c r="C16" s="85">
        <v>1300</v>
      </c>
      <c r="D16" s="14">
        <v>1.1299999999999999</v>
      </c>
      <c r="E16" s="40">
        <v>2.2000000000000002</v>
      </c>
      <c r="F16" s="42">
        <v>0.4</v>
      </c>
      <c r="G16" s="42">
        <v>0.2</v>
      </c>
      <c r="H16" s="14">
        <v>0.18</v>
      </c>
      <c r="I16" s="44">
        <v>0.1</v>
      </c>
      <c r="J16" s="3"/>
    </row>
    <row r="17" spans="1:19" x14ac:dyDescent="0.25">
      <c r="B17" s="12">
        <v>43376.604861111111</v>
      </c>
      <c r="C17" s="85">
        <v>1330</v>
      </c>
      <c r="D17" s="14">
        <v>1.66</v>
      </c>
      <c r="E17" s="40">
        <v>2.2000000000000002</v>
      </c>
      <c r="F17" s="42">
        <v>0.4</v>
      </c>
      <c r="G17" s="42">
        <v>0.2</v>
      </c>
      <c r="H17" s="14">
        <v>0.21</v>
      </c>
      <c r="I17" s="44">
        <v>0.1</v>
      </c>
      <c r="J17" s="3"/>
    </row>
    <row r="18" spans="1:19" x14ac:dyDescent="0.25">
      <c r="B18" s="38">
        <v>43608.538194444445</v>
      </c>
      <c r="C18" s="85">
        <v>1230</v>
      </c>
      <c r="D18" s="14">
        <v>2.7</v>
      </c>
      <c r="E18" s="40">
        <v>2.2000000000000002</v>
      </c>
      <c r="F18" s="42">
        <v>0.4</v>
      </c>
      <c r="G18" s="42">
        <v>0.2</v>
      </c>
      <c r="H18" s="14">
        <v>0.18</v>
      </c>
      <c r="I18" s="42">
        <v>0.1</v>
      </c>
      <c r="J18" s="3"/>
      <c r="K18" s="3" t="s">
        <v>12</v>
      </c>
      <c r="L18" s="3">
        <f t="shared" ref="L18:R18" si="0">COUNT(L6:L14)</f>
        <v>9</v>
      </c>
      <c r="M18" s="3">
        <f t="shared" si="0"/>
        <v>8</v>
      </c>
      <c r="N18" s="3">
        <f t="shared" si="0"/>
        <v>5</v>
      </c>
      <c r="O18" s="3">
        <f t="shared" si="0"/>
        <v>6</v>
      </c>
      <c r="P18" s="3">
        <f t="shared" si="0"/>
        <v>5</v>
      </c>
      <c r="Q18" s="3">
        <f t="shared" si="0"/>
        <v>9</v>
      </c>
      <c r="R18" s="3">
        <f t="shared" si="0"/>
        <v>5</v>
      </c>
    </row>
    <row r="19" spans="1:19" x14ac:dyDescent="0.25">
      <c r="B19" s="12">
        <v>43781.504861111112</v>
      </c>
      <c r="C19" s="86">
        <v>1300</v>
      </c>
      <c r="D19" s="14">
        <v>1.63</v>
      </c>
      <c r="E19" s="40">
        <v>2</v>
      </c>
      <c r="F19" s="42">
        <v>0.03</v>
      </c>
      <c r="G19" s="14">
        <v>0.15</v>
      </c>
      <c r="H19" s="14">
        <v>0.24</v>
      </c>
      <c r="I19" s="42">
        <v>0.02</v>
      </c>
      <c r="J19" s="3"/>
      <c r="K19" s="3" t="s">
        <v>19</v>
      </c>
      <c r="L19" s="24">
        <f t="shared" ref="L19:R19" si="1">MIN(L6:L14)</f>
        <v>1230</v>
      </c>
      <c r="M19" s="88">
        <f t="shared" si="1"/>
        <v>4.0000000000000001E-3</v>
      </c>
      <c r="N19" s="48">
        <f t="shared" si="1"/>
        <v>1</v>
      </c>
      <c r="O19" s="88">
        <f t="shared" si="1"/>
        <v>0.108</v>
      </c>
      <c r="P19" s="88">
        <f t="shared" si="1"/>
        <v>0.1</v>
      </c>
      <c r="Q19" s="88">
        <f t="shared" si="1"/>
        <v>0.155</v>
      </c>
      <c r="R19" s="88">
        <f t="shared" si="1"/>
        <v>0.03</v>
      </c>
    </row>
    <row r="20" spans="1:19" x14ac:dyDescent="0.25">
      <c r="B20" s="39">
        <v>43921.584722222222</v>
      </c>
      <c r="C20" s="87">
        <v>1320.07307692308</v>
      </c>
      <c r="D20" s="17">
        <v>1.56</v>
      </c>
      <c r="E20" s="41">
        <v>2.2000000000000002</v>
      </c>
      <c r="F20" s="43">
        <v>0.4</v>
      </c>
      <c r="G20" s="43">
        <v>0.2</v>
      </c>
      <c r="H20" s="17">
        <v>0.25</v>
      </c>
      <c r="I20" s="43">
        <v>0.1</v>
      </c>
      <c r="J20" s="3"/>
      <c r="K20" s="3" t="s">
        <v>20</v>
      </c>
      <c r="L20" s="24">
        <f t="shared" ref="L20:R20" si="2">MAX(L6:L14)</f>
        <v>1430</v>
      </c>
      <c r="M20" s="88">
        <f t="shared" si="2"/>
        <v>2.165</v>
      </c>
      <c r="N20" s="48">
        <f t="shared" si="2"/>
        <v>1.75</v>
      </c>
      <c r="O20" s="88">
        <f t="shared" si="2"/>
        <v>0.3</v>
      </c>
      <c r="P20" s="88">
        <f t="shared" si="2"/>
        <v>0.125</v>
      </c>
      <c r="Q20" s="88">
        <f t="shared" si="2"/>
        <v>0.27100000000000002</v>
      </c>
      <c r="R20" s="88">
        <f t="shared" si="2"/>
        <v>0.05</v>
      </c>
    </row>
    <row r="21" spans="1:19" x14ac:dyDescent="0.25">
      <c r="B21" s="3"/>
      <c r="C21" s="21"/>
      <c r="D21" s="21"/>
      <c r="E21" s="21"/>
      <c r="F21" s="21"/>
      <c r="G21" s="21"/>
      <c r="H21" s="22"/>
      <c r="I21" s="21"/>
      <c r="J21" s="3"/>
      <c r="K21" s="3" t="s">
        <v>14</v>
      </c>
      <c r="L21" s="23">
        <f t="shared" ref="L21:R21" si="3">MEDIAN(L6:L14)</f>
        <v>1315</v>
      </c>
      <c r="M21" s="23">
        <f t="shared" si="3"/>
        <v>1.3174999999999999</v>
      </c>
      <c r="N21" s="23">
        <f t="shared" si="3"/>
        <v>1.1000000000000001</v>
      </c>
      <c r="O21" s="23">
        <f t="shared" si="3"/>
        <v>0.2</v>
      </c>
      <c r="P21" s="23">
        <f t="shared" si="3"/>
        <v>0.1</v>
      </c>
      <c r="Q21" s="23">
        <f t="shared" si="3"/>
        <v>0.21</v>
      </c>
      <c r="R21" s="23">
        <f t="shared" si="3"/>
        <v>0.05</v>
      </c>
      <c r="S21" s="2"/>
    </row>
    <row r="22" spans="1:19" x14ac:dyDescent="0.25">
      <c r="B22" s="31"/>
      <c r="C22" s="32"/>
      <c r="D22" s="32"/>
      <c r="E22" s="65"/>
      <c r="F22" s="32"/>
      <c r="G22" s="32"/>
      <c r="H22" s="36" t="s">
        <v>11</v>
      </c>
      <c r="I22" s="36"/>
      <c r="J22" s="3"/>
      <c r="K22" s="49" t="s">
        <v>21</v>
      </c>
      <c r="L22" s="23">
        <f t="shared" ref="L22:R22" si="4">_xlfn.VAR.P(L6:L14)</f>
        <v>2914.8021513624149</v>
      </c>
      <c r="M22" s="23">
        <f t="shared" si="4"/>
        <v>0.31391823437499933</v>
      </c>
      <c r="N22" s="23">
        <f t="shared" si="4"/>
        <v>7.6999999999999888E-2</v>
      </c>
      <c r="O22" s="23">
        <f t="shared" si="4"/>
        <v>3.0755555555555597E-3</v>
      </c>
      <c r="P22" s="89">
        <f t="shared" si="4"/>
        <v>9.9999999999999964E-5</v>
      </c>
      <c r="Q22" s="23">
        <f t="shared" si="4"/>
        <v>1.1396234469135717E-3</v>
      </c>
      <c r="R22" s="89">
        <f t="shared" si="4"/>
        <v>6.3999999999999618E-5</v>
      </c>
    </row>
    <row r="23" spans="1:19" x14ac:dyDescent="0.25">
      <c r="B23" s="31"/>
      <c r="C23" s="33"/>
      <c r="D23" s="34"/>
      <c r="E23" s="65"/>
      <c r="F23" s="34"/>
      <c r="G23" s="34"/>
      <c r="H23" s="34"/>
      <c r="I23" s="34"/>
      <c r="J23" s="3"/>
      <c r="K23" s="49" t="s">
        <v>22</v>
      </c>
      <c r="L23" s="23">
        <f t="shared" ref="L23:R23" si="5">_xlfn.STDEV.P(L6:L14)</f>
        <v>53.988907669653912</v>
      </c>
      <c r="M23" s="23">
        <f t="shared" si="5"/>
        <v>0.56028406578716772</v>
      </c>
      <c r="N23" s="23">
        <f t="shared" si="5"/>
        <v>0.27748873851023198</v>
      </c>
      <c r="O23" s="23">
        <f t="shared" si="5"/>
        <v>5.5457691581561164E-2</v>
      </c>
      <c r="P23" s="23">
        <f t="shared" si="5"/>
        <v>9.9999999999999985E-3</v>
      </c>
      <c r="Q23" s="23">
        <f t="shared" si="5"/>
        <v>3.3758309301764086E-2</v>
      </c>
      <c r="R23" s="23">
        <f t="shared" si="5"/>
        <v>7.9999999999999759E-3</v>
      </c>
    </row>
    <row r="24" spans="1:19" ht="15" customHeight="1" x14ac:dyDescent="0.25">
      <c r="A24" s="66" t="s">
        <v>52</v>
      </c>
      <c r="B24" s="67"/>
      <c r="C24" s="93" t="s">
        <v>53</v>
      </c>
      <c r="D24" s="93"/>
      <c r="E24" s="93"/>
      <c r="F24" s="93"/>
      <c r="G24" s="93"/>
      <c r="H24" s="93"/>
      <c r="I24" s="93"/>
      <c r="K24" s="3" t="s">
        <v>15</v>
      </c>
      <c r="L24" s="23">
        <f t="shared" ref="L24" si="6">_xlfn.CONFIDENCE.T(0.05,L23,L18)</f>
        <v>41.499548113792628</v>
      </c>
      <c r="M24" s="23">
        <f t="shared" ref="M24:R24" si="7">_xlfn.CONFIDENCE.T(0.05,M23,M18)</f>
        <v>0.46840920105382988</v>
      </c>
      <c r="N24" s="23">
        <f t="shared" si="7"/>
        <v>0.34454777651513346</v>
      </c>
      <c r="O24" s="23">
        <f t="shared" si="7"/>
        <v>5.8199278052049795E-2</v>
      </c>
      <c r="P24" s="23">
        <f t="shared" si="7"/>
        <v>1.2416639982037641E-2</v>
      </c>
      <c r="Q24" s="23">
        <f t="shared" si="7"/>
        <v>2.594893361578976E-2</v>
      </c>
      <c r="R24" s="23">
        <f t="shared" si="7"/>
        <v>9.933311985630083E-3</v>
      </c>
      <c r="S24" s="76"/>
    </row>
    <row r="25" spans="1:19" x14ac:dyDescent="0.25">
      <c r="A25" s="68" t="s">
        <v>52</v>
      </c>
      <c r="B25" s="69"/>
      <c r="C25" s="70" t="s">
        <v>56</v>
      </c>
      <c r="D25" s="71"/>
      <c r="E25" s="70"/>
      <c r="F25" s="72"/>
      <c r="I25" s="3"/>
      <c r="S25" s="76"/>
    </row>
    <row r="26" spans="1:19" x14ac:dyDescent="0.25">
      <c r="A26" s="68" t="s">
        <v>52</v>
      </c>
      <c r="B26" s="73"/>
      <c r="C26" s="94" t="s">
        <v>57</v>
      </c>
      <c r="D26" s="94"/>
      <c r="E26" s="94"/>
      <c r="F26" s="94"/>
      <c r="G26" s="94"/>
      <c r="H26" s="94"/>
      <c r="I26" s="94"/>
      <c r="J26" s="94"/>
      <c r="K26" s="93" t="s">
        <v>54</v>
      </c>
      <c r="L26" s="93"/>
      <c r="M26" s="93"/>
      <c r="N26" s="93"/>
      <c r="O26" s="93"/>
      <c r="P26" s="93"/>
      <c r="Q26" s="93"/>
      <c r="R26" s="93"/>
      <c r="S26" s="76"/>
    </row>
    <row r="27" spans="1:19" x14ac:dyDescent="0.25">
      <c r="B27" s="31"/>
      <c r="C27" s="94"/>
      <c r="D27" s="94"/>
      <c r="E27" s="94"/>
      <c r="F27" s="94"/>
      <c r="G27" s="94"/>
      <c r="H27" s="94"/>
      <c r="I27" s="94"/>
      <c r="J27" s="94"/>
      <c r="S27" s="76"/>
    </row>
    <row r="28" spans="1:19" x14ac:dyDescent="0.25">
      <c r="B28" s="31"/>
      <c r="C28" s="35"/>
      <c r="D28" s="31"/>
      <c r="E28" s="31"/>
      <c r="F28" s="31"/>
      <c r="G28" s="31"/>
      <c r="H28" s="32"/>
      <c r="I28" s="32"/>
      <c r="J28" s="3"/>
      <c r="S28" s="76"/>
    </row>
    <row r="29" spans="1:19" x14ac:dyDescent="0.25">
      <c r="J29" s="3"/>
    </row>
  </sheetData>
  <mergeCells count="10">
    <mergeCell ref="B4:B6"/>
    <mergeCell ref="D6:G6"/>
    <mergeCell ref="M5:P5"/>
    <mergeCell ref="F2:I2"/>
    <mergeCell ref="K2:R2"/>
    <mergeCell ref="K4:K5"/>
    <mergeCell ref="K26:R26"/>
    <mergeCell ref="C26:J27"/>
    <mergeCell ref="C24:I24"/>
    <mergeCell ref="C4:I4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I32"/>
  <sheetViews>
    <sheetView view="pageLayout" topLeftCell="A4" zoomScaleNormal="100" workbookViewId="0">
      <selection sqref="A1:XFD1"/>
    </sheetView>
  </sheetViews>
  <sheetFormatPr defaultRowHeight="15" x14ac:dyDescent="0.25"/>
  <cols>
    <col min="1" max="1" width="15.85546875" customWidth="1"/>
    <col min="2" max="2" width="11.140625" customWidth="1"/>
    <col min="3" max="3" width="13.85546875" customWidth="1"/>
    <col min="4" max="4" width="11.42578125" bestFit="1" customWidth="1"/>
    <col min="5" max="5" width="9.28515625" bestFit="1" customWidth="1"/>
    <col min="6" max="6" width="12.7109375" customWidth="1"/>
    <col min="7" max="7" width="10.5703125" customWidth="1"/>
    <col min="8" max="8" width="11.7109375" customWidth="1"/>
    <col min="9" max="9" width="12.5703125" customWidth="1"/>
  </cols>
  <sheetData>
    <row r="3" spans="1:9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</row>
    <row r="4" spans="1:9" ht="15.75" thickBot="1" x14ac:dyDescent="0.3">
      <c r="A4" s="58"/>
      <c r="B4" s="58"/>
      <c r="C4" s="58"/>
      <c r="D4" s="58"/>
      <c r="E4" s="58"/>
      <c r="F4" s="58"/>
      <c r="G4" s="58"/>
      <c r="H4" s="58"/>
      <c r="I4" s="58"/>
    </row>
    <row r="5" spans="1:9" x14ac:dyDescent="0.25">
      <c r="A5" s="59" t="s">
        <v>24</v>
      </c>
      <c r="B5" s="59"/>
      <c r="C5" s="58"/>
      <c r="D5" s="58"/>
      <c r="E5" s="58"/>
      <c r="F5" s="58"/>
      <c r="G5" s="58"/>
      <c r="H5" s="58"/>
      <c r="I5" s="58"/>
    </row>
    <row r="6" spans="1:9" x14ac:dyDescent="0.25">
      <c r="A6" s="60" t="s">
        <v>25</v>
      </c>
      <c r="B6" s="63">
        <v>0.17829558846016549</v>
      </c>
      <c r="C6" s="58"/>
      <c r="D6" s="58"/>
      <c r="E6" s="58"/>
      <c r="F6" s="58"/>
      <c r="G6" s="58"/>
      <c r="H6" s="58"/>
      <c r="I6" s="58"/>
    </row>
    <row r="7" spans="1:9" x14ac:dyDescent="0.25">
      <c r="A7" s="60" t="s">
        <v>26</v>
      </c>
      <c r="B7" s="63">
        <v>3.1789316864356695E-2</v>
      </c>
      <c r="C7" s="58"/>
      <c r="D7" s="58"/>
      <c r="E7" s="58"/>
      <c r="F7" s="58"/>
      <c r="G7" s="58"/>
      <c r="H7" s="58"/>
      <c r="I7" s="58"/>
    </row>
    <row r="8" spans="1:9" x14ac:dyDescent="0.25">
      <c r="A8" s="60" t="s">
        <v>27</v>
      </c>
      <c r="B8" s="63">
        <v>-0.12957913032491719</v>
      </c>
      <c r="C8" s="58"/>
      <c r="D8" s="58"/>
      <c r="E8" s="58"/>
      <c r="F8" s="58"/>
      <c r="G8" s="58"/>
      <c r="H8" s="58"/>
      <c r="I8" s="58"/>
    </row>
    <row r="9" spans="1:9" x14ac:dyDescent="0.25">
      <c r="A9" s="60" t="s">
        <v>28</v>
      </c>
      <c r="B9" s="63">
        <v>61.632588166618007</v>
      </c>
      <c r="C9" s="58"/>
      <c r="D9" s="58"/>
      <c r="E9" s="58"/>
      <c r="F9" s="58"/>
      <c r="G9" s="58"/>
      <c r="H9" s="58"/>
      <c r="I9" s="58"/>
    </row>
    <row r="10" spans="1:9" ht="15.75" thickBot="1" x14ac:dyDescent="0.3">
      <c r="A10" s="61" t="s">
        <v>29</v>
      </c>
      <c r="B10" s="61">
        <v>8</v>
      </c>
      <c r="C10" s="58"/>
      <c r="D10" s="58"/>
      <c r="E10" s="58"/>
      <c r="F10" s="58"/>
      <c r="G10" s="58"/>
      <c r="H10" s="58"/>
      <c r="I10" s="58"/>
    </row>
    <row r="11" spans="1:9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ht="15.75" thickBot="1" x14ac:dyDescent="0.3">
      <c r="A12" s="58" t="s">
        <v>30</v>
      </c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A13" s="62"/>
      <c r="B13" s="62" t="s">
        <v>35</v>
      </c>
      <c r="C13" s="62" t="s">
        <v>36</v>
      </c>
      <c r="D13" s="62" t="s">
        <v>37</v>
      </c>
      <c r="E13" s="62" t="s">
        <v>38</v>
      </c>
      <c r="F13" s="62" t="s">
        <v>39</v>
      </c>
      <c r="G13" s="58"/>
      <c r="H13" s="58"/>
      <c r="I13" s="58"/>
    </row>
    <row r="14" spans="1:9" x14ac:dyDescent="0.25">
      <c r="A14" s="60" t="s">
        <v>31</v>
      </c>
      <c r="B14" s="60">
        <v>1</v>
      </c>
      <c r="C14" s="63">
        <v>748.31316647300991</v>
      </c>
      <c r="D14" s="63">
        <v>748.31316647300991</v>
      </c>
      <c r="E14" s="63">
        <v>0.19699834396417071</v>
      </c>
      <c r="F14" s="63">
        <v>0.6727130733927571</v>
      </c>
      <c r="G14" s="58"/>
      <c r="H14" s="58"/>
      <c r="I14" s="58"/>
    </row>
    <row r="15" spans="1:9" x14ac:dyDescent="0.25">
      <c r="A15" s="60" t="s">
        <v>32</v>
      </c>
      <c r="B15" s="60">
        <v>6</v>
      </c>
      <c r="C15" s="63">
        <v>22791.455544695651</v>
      </c>
      <c r="D15" s="63">
        <v>3798.5759241159417</v>
      </c>
      <c r="E15" s="63"/>
      <c r="F15" s="63"/>
      <c r="G15" s="58"/>
      <c r="H15" s="58"/>
      <c r="I15" s="58"/>
    </row>
    <row r="16" spans="1:9" ht="15.75" thickBot="1" x14ac:dyDescent="0.3">
      <c r="A16" s="61" t="s">
        <v>33</v>
      </c>
      <c r="B16" s="61">
        <v>7</v>
      </c>
      <c r="C16" s="64">
        <v>23539.768711168661</v>
      </c>
      <c r="D16" s="64"/>
      <c r="E16" s="64"/>
      <c r="F16" s="64"/>
      <c r="G16" s="58"/>
      <c r="H16" s="58"/>
      <c r="I16" s="58"/>
    </row>
    <row r="17" spans="1:9" ht="15.75" thickBot="1" x14ac:dyDescent="0.3">
      <c r="A17" s="58"/>
      <c r="B17" s="58"/>
      <c r="C17" s="58"/>
      <c r="D17" s="58"/>
      <c r="E17" s="58"/>
      <c r="F17" s="58"/>
      <c r="G17" s="58"/>
      <c r="H17" s="58"/>
      <c r="I17" s="58"/>
    </row>
    <row r="18" spans="1:9" x14ac:dyDescent="0.25">
      <c r="A18" s="62"/>
      <c r="B18" s="62" t="s">
        <v>40</v>
      </c>
      <c r="C18" s="62" t="s">
        <v>28</v>
      </c>
      <c r="D18" s="62" t="s">
        <v>41</v>
      </c>
      <c r="E18" s="62" t="s">
        <v>42</v>
      </c>
      <c r="F18" s="62" t="s">
        <v>43</v>
      </c>
      <c r="G18" s="62" t="s">
        <v>44</v>
      </c>
      <c r="H18" s="62" t="s">
        <v>45</v>
      </c>
      <c r="I18" s="62" t="s">
        <v>46</v>
      </c>
    </row>
    <row r="19" spans="1:9" x14ac:dyDescent="0.25">
      <c r="A19" s="60" t="s">
        <v>34</v>
      </c>
      <c r="B19" s="63">
        <v>-2937.627472527663</v>
      </c>
      <c r="C19" s="63">
        <v>9581.4654602829723</v>
      </c>
      <c r="D19" s="63">
        <v>-0.30659479854148586</v>
      </c>
      <c r="E19" s="63">
        <v>0.76951293310523727</v>
      </c>
      <c r="F19" s="63">
        <v>-26382.628858630262</v>
      </c>
      <c r="G19" s="63">
        <v>20507.373913574935</v>
      </c>
      <c r="H19" s="63">
        <v>-26382.628858630262</v>
      </c>
      <c r="I19" s="63">
        <v>20507.373913574935</v>
      </c>
    </row>
    <row r="20" spans="1:9" ht="15.75" thickBot="1" x14ac:dyDescent="0.3">
      <c r="A20" s="61">
        <v>2007</v>
      </c>
      <c r="B20" s="64">
        <v>2.1105082417583363</v>
      </c>
      <c r="C20" s="64">
        <v>4.7550574104715722</v>
      </c>
      <c r="D20" s="64">
        <v>0.44384495487069869</v>
      </c>
      <c r="E20" s="64">
        <v>0.67271307339275555</v>
      </c>
      <c r="F20" s="64">
        <v>-9.5246980887992656</v>
      </c>
      <c r="G20" s="64">
        <v>13.745714572315936</v>
      </c>
      <c r="H20" s="64">
        <v>-9.5246980887992656</v>
      </c>
      <c r="I20" s="64">
        <v>13.745714572315936</v>
      </c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A22" s="58" t="s">
        <v>47</v>
      </c>
      <c r="B22" s="58"/>
      <c r="C22" s="58"/>
      <c r="D22" s="58"/>
      <c r="E22" s="58"/>
      <c r="F22" s="58"/>
      <c r="G22" s="58"/>
      <c r="H22" s="58"/>
      <c r="I22" s="58"/>
    </row>
    <row r="23" spans="1:9" ht="15.75" thickBot="1" x14ac:dyDescent="0.3">
      <c r="A23" s="58"/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62" t="s">
        <v>48</v>
      </c>
      <c r="B24" s="62" t="s">
        <v>49</v>
      </c>
      <c r="C24" s="62" t="s">
        <v>50</v>
      </c>
      <c r="D24" s="58"/>
      <c r="E24" s="58"/>
      <c r="F24" s="58"/>
      <c r="G24" s="58"/>
      <c r="H24" s="58"/>
      <c r="I24" s="58"/>
    </row>
    <row r="25" spans="1:9" x14ac:dyDescent="0.25">
      <c r="A25" s="60">
        <v>1</v>
      </c>
      <c r="B25" s="63">
        <v>1300.2730769230761</v>
      </c>
      <c r="C25" s="63">
        <v>-70.273076923076133</v>
      </c>
      <c r="D25" s="58"/>
      <c r="E25" s="58"/>
      <c r="F25" s="58"/>
      <c r="G25" s="58"/>
      <c r="H25" s="58"/>
      <c r="I25" s="58"/>
    </row>
    <row r="26" spans="1:9" x14ac:dyDescent="0.25">
      <c r="A26" s="60">
        <v>2</v>
      </c>
      <c r="B26" s="63">
        <v>1298.1625686813181</v>
      </c>
      <c r="C26" s="63">
        <v>39.437431318681774</v>
      </c>
      <c r="D26" s="58"/>
      <c r="E26" s="58"/>
      <c r="F26" s="58"/>
      <c r="G26" s="58"/>
      <c r="H26" s="58"/>
      <c r="I26" s="58"/>
    </row>
    <row r="27" spans="1:9" x14ac:dyDescent="0.25">
      <c r="A27" s="60">
        <v>3</v>
      </c>
      <c r="B27" s="63">
        <v>1315.0466346153848</v>
      </c>
      <c r="C27" s="63">
        <v>-7.3466346153848008</v>
      </c>
      <c r="D27" s="58"/>
      <c r="E27" s="58"/>
      <c r="F27" s="58"/>
      <c r="G27" s="58"/>
      <c r="H27" s="58"/>
      <c r="I27" s="58"/>
    </row>
    <row r="28" spans="1:9" x14ac:dyDescent="0.25">
      <c r="A28" s="60">
        <v>4</v>
      </c>
      <c r="B28" s="63">
        <v>1317.1571428571428</v>
      </c>
      <c r="C28" s="63">
        <v>112.84285714285716</v>
      </c>
      <c r="D28" s="58"/>
      <c r="E28" s="58"/>
      <c r="F28" s="58"/>
      <c r="G28" s="58"/>
      <c r="H28" s="58"/>
      <c r="I28" s="58"/>
    </row>
    <row r="29" spans="1:9" x14ac:dyDescent="0.25">
      <c r="A29" s="60">
        <v>5</v>
      </c>
      <c r="B29" s="63">
        <v>1319.2676510989008</v>
      </c>
      <c r="C29" s="63">
        <v>-4.267651098900842</v>
      </c>
      <c r="D29" s="58"/>
      <c r="E29" s="58"/>
      <c r="F29" s="58"/>
      <c r="G29" s="58"/>
      <c r="H29" s="58"/>
      <c r="I29" s="58"/>
    </row>
    <row r="30" spans="1:9" x14ac:dyDescent="0.25">
      <c r="A30" s="60">
        <v>6</v>
      </c>
      <c r="B30" s="63">
        <v>1321.3781593406597</v>
      </c>
      <c r="C30" s="63">
        <v>-6.3781593406597494</v>
      </c>
      <c r="D30" s="58"/>
      <c r="E30" s="58"/>
      <c r="F30" s="58"/>
      <c r="G30" s="58"/>
      <c r="H30" s="58"/>
      <c r="I30" s="58"/>
    </row>
    <row r="31" spans="1:9" x14ac:dyDescent="0.25">
      <c r="A31" s="60">
        <v>7</v>
      </c>
      <c r="B31" s="63">
        <v>1323.4886675824177</v>
      </c>
      <c r="C31" s="63">
        <v>-58.488667582417747</v>
      </c>
      <c r="D31" s="58"/>
      <c r="E31" s="58"/>
      <c r="F31" s="58"/>
      <c r="G31" s="58"/>
      <c r="H31" s="58"/>
      <c r="I31" s="58"/>
    </row>
    <row r="32" spans="1:9" ht="15.75" thickBot="1" x14ac:dyDescent="0.3">
      <c r="A32" s="61">
        <v>8</v>
      </c>
      <c r="B32" s="64">
        <v>1325.5991758241767</v>
      </c>
      <c r="C32" s="64">
        <v>-5.5260989010967023</v>
      </c>
      <c r="D32" s="58"/>
      <c r="E32" s="58"/>
      <c r="F32" s="58"/>
      <c r="G32" s="58"/>
      <c r="H32" s="58"/>
      <c r="I32" s="58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22760; Cl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I32"/>
  <sheetViews>
    <sheetView view="pageLayout" zoomScaleNormal="100" workbookViewId="0">
      <selection sqref="A1:XFD1"/>
    </sheetView>
  </sheetViews>
  <sheetFormatPr defaultRowHeight="15" x14ac:dyDescent="0.25"/>
  <cols>
    <col min="1" max="1" width="15.28515625" customWidth="1"/>
    <col min="2" max="2" width="12" customWidth="1"/>
    <col min="3" max="3" width="13.140625" customWidth="1"/>
    <col min="4" max="5" width="10.42578125" bestFit="1" customWidth="1"/>
    <col min="6" max="6" width="13" customWidth="1"/>
    <col min="7" max="7" width="10.42578125" customWidth="1"/>
    <col min="8" max="8" width="11.7109375" customWidth="1"/>
    <col min="9" max="9" width="11.85546875" customWidth="1"/>
  </cols>
  <sheetData>
    <row r="3" spans="1:9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</row>
    <row r="4" spans="1:9" ht="15.75" thickBot="1" x14ac:dyDescent="0.3">
      <c r="A4" s="58"/>
      <c r="B4" s="58"/>
      <c r="C4" s="58"/>
      <c r="D4" s="58"/>
      <c r="E4" s="58"/>
      <c r="F4" s="58"/>
      <c r="G4" s="58"/>
      <c r="H4" s="58"/>
      <c r="I4" s="58"/>
    </row>
    <row r="5" spans="1:9" x14ac:dyDescent="0.25">
      <c r="A5" s="59" t="s">
        <v>24</v>
      </c>
      <c r="B5" s="59"/>
      <c r="C5" s="58"/>
      <c r="D5" s="58"/>
      <c r="E5" s="58"/>
      <c r="F5" s="58"/>
      <c r="G5" s="58"/>
      <c r="H5" s="58"/>
      <c r="I5" s="58"/>
    </row>
    <row r="6" spans="1:9" x14ac:dyDescent="0.25">
      <c r="A6" s="60" t="s">
        <v>25</v>
      </c>
      <c r="B6" s="63">
        <v>0.38047316848481322</v>
      </c>
      <c r="C6" s="58"/>
      <c r="D6" s="58"/>
      <c r="E6" s="58"/>
      <c r="F6" s="58"/>
      <c r="G6" s="58"/>
      <c r="H6" s="58"/>
      <c r="I6" s="58"/>
    </row>
    <row r="7" spans="1:9" x14ac:dyDescent="0.25">
      <c r="A7" s="60" t="s">
        <v>26</v>
      </c>
      <c r="B7" s="63">
        <v>0.14475983193687306</v>
      </c>
      <c r="C7" s="58"/>
      <c r="D7" s="58"/>
      <c r="E7" s="58"/>
      <c r="F7" s="58"/>
      <c r="G7" s="58"/>
      <c r="H7" s="58"/>
      <c r="I7" s="58"/>
    </row>
    <row r="8" spans="1:9" x14ac:dyDescent="0.25">
      <c r="A8" s="60" t="s">
        <v>27</v>
      </c>
      <c r="B8" s="63">
        <v>2.2198039263519043E-3</v>
      </c>
      <c r="C8" s="58"/>
      <c r="D8" s="58"/>
      <c r="E8" s="58"/>
      <c r="F8" s="58"/>
      <c r="G8" s="58"/>
      <c r="H8" s="58"/>
      <c r="I8" s="58"/>
    </row>
    <row r="9" spans="1:9" x14ac:dyDescent="0.25">
      <c r="A9" s="60" t="s">
        <v>28</v>
      </c>
      <c r="B9" s="63">
        <v>3.0130108516009502E-2</v>
      </c>
      <c r="C9" s="58"/>
      <c r="D9" s="58"/>
      <c r="E9" s="58"/>
      <c r="F9" s="58"/>
      <c r="G9" s="58"/>
      <c r="H9" s="58"/>
      <c r="I9" s="58"/>
    </row>
    <row r="10" spans="1:9" ht="15.75" thickBot="1" x14ac:dyDescent="0.3">
      <c r="A10" s="61" t="s">
        <v>29</v>
      </c>
      <c r="B10" s="61">
        <v>8</v>
      </c>
      <c r="C10" s="58"/>
      <c r="D10" s="58"/>
      <c r="E10" s="58"/>
      <c r="F10" s="58"/>
      <c r="G10" s="58"/>
      <c r="H10" s="58"/>
      <c r="I10" s="58"/>
    </row>
    <row r="11" spans="1:9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ht="15.75" thickBot="1" x14ac:dyDescent="0.3">
      <c r="A12" s="58" t="s">
        <v>30</v>
      </c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A13" s="62"/>
      <c r="B13" s="62" t="s">
        <v>35</v>
      </c>
      <c r="C13" s="62" t="s">
        <v>36</v>
      </c>
      <c r="D13" s="62" t="s">
        <v>37</v>
      </c>
      <c r="E13" s="62" t="s">
        <v>38</v>
      </c>
      <c r="F13" s="62" t="s">
        <v>39</v>
      </c>
      <c r="G13" s="58"/>
      <c r="H13" s="58"/>
      <c r="I13" s="58"/>
    </row>
    <row r="14" spans="1:9" x14ac:dyDescent="0.25">
      <c r="A14" s="60" t="s">
        <v>31</v>
      </c>
      <c r="B14" s="60">
        <v>1</v>
      </c>
      <c r="C14" s="63">
        <v>9.2196115238095053E-4</v>
      </c>
      <c r="D14" s="63">
        <v>9.2196115238095053E-4</v>
      </c>
      <c r="E14" s="63">
        <v>1.0155731969281503</v>
      </c>
      <c r="F14" s="63">
        <v>0.35246948493496177</v>
      </c>
      <c r="G14" s="58"/>
      <c r="H14" s="58"/>
      <c r="I14" s="58"/>
    </row>
    <row r="15" spans="1:9" x14ac:dyDescent="0.25">
      <c r="A15" s="60" t="s">
        <v>32</v>
      </c>
      <c r="B15" s="60">
        <v>6</v>
      </c>
      <c r="C15" s="63">
        <v>5.4469406351190502E-3</v>
      </c>
      <c r="D15" s="63">
        <v>9.0782343918650833E-4</v>
      </c>
      <c r="E15" s="63"/>
      <c r="F15" s="63"/>
      <c r="G15" s="58"/>
      <c r="H15" s="58"/>
      <c r="I15" s="58"/>
    </row>
    <row r="16" spans="1:9" ht="15.75" thickBot="1" x14ac:dyDescent="0.3">
      <c r="A16" s="61" t="s">
        <v>33</v>
      </c>
      <c r="B16" s="61">
        <v>7</v>
      </c>
      <c r="C16" s="64">
        <v>6.3689017875000007E-3</v>
      </c>
      <c r="D16" s="64"/>
      <c r="E16" s="64"/>
      <c r="F16" s="64"/>
      <c r="G16" s="58"/>
      <c r="H16" s="58"/>
      <c r="I16" s="58"/>
    </row>
    <row r="17" spans="1:9" ht="15.75" thickBot="1" x14ac:dyDescent="0.3">
      <c r="A17" s="58"/>
      <c r="B17" s="58"/>
      <c r="C17" s="58"/>
      <c r="D17" s="58"/>
      <c r="E17" s="58"/>
      <c r="F17" s="58"/>
      <c r="G17" s="58"/>
      <c r="H17" s="58"/>
      <c r="I17" s="58"/>
    </row>
    <row r="18" spans="1:9" x14ac:dyDescent="0.25">
      <c r="A18" s="62"/>
      <c r="B18" s="62" t="s">
        <v>40</v>
      </c>
      <c r="C18" s="62" t="s">
        <v>28</v>
      </c>
      <c r="D18" s="62" t="s">
        <v>41</v>
      </c>
      <c r="E18" s="62" t="s">
        <v>42</v>
      </c>
      <c r="F18" s="62" t="s">
        <v>43</v>
      </c>
      <c r="G18" s="62" t="s">
        <v>44</v>
      </c>
      <c r="H18" s="62" t="s">
        <v>45</v>
      </c>
      <c r="I18" s="62" t="s">
        <v>46</v>
      </c>
    </row>
    <row r="19" spans="1:9" x14ac:dyDescent="0.25">
      <c r="A19" s="60" t="s">
        <v>34</v>
      </c>
      <c r="B19" s="63">
        <v>-4.5155111309523797</v>
      </c>
      <c r="C19" s="63">
        <v>4.6840576170560047</v>
      </c>
      <c r="D19" s="63">
        <v>-0.96401699127485141</v>
      </c>
      <c r="E19" s="63">
        <v>0.37226619708337916</v>
      </c>
      <c r="F19" s="63">
        <v>-15.976987225572584</v>
      </c>
      <c r="G19" s="63">
        <v>6.9459649636678247</v>
      </c>
      <c r="H19" s="63">
        <v>-15.976987225572584</v>
      </c>
      <c r="I19" s="63">
        <v>6.9459649636678247</v>
      </c>
    </row>
    <row r="20" spans="1:9" ht="15.75" thickBot="1" x14ac:dyDescent="0.3">
      <c r="A20" s="61">
        <v>2007</v>
      </c>
      <c r="B20" s="64">
        <v>2.3426190476190469E-3</v>
      </c>
      <c r="C20" s="64">
        <v>2.3245883393708099E-3</v>
      </c>
      <c r="D20" s="64">
        <v>1.0077565166885063</v>
      </c>
      <c r="E20" s="64">
        <v>0.35246948493496127</v>
      </c>
      <c r="F20" s="64">
        <v>-3.3454437090207922E-3</v>
      </c>
      <c r="G20" s="64">
        <v>8.0306818042588865E-3</v>
      </c>
      <c r="H20" s="64">
        <v>-3.3454437090207922E-3</v>
      </c>
      <c r="I20" s="64">
        <v>8.0306818042588865E-3</v>
      </c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A22" s="58" t="s">
        <v>47</v>
      </c>
      <c r="B22" s="58"/>
      <c r="C22" s="58"/>
      <c r="D22" s="58"/>
      <c r="E22" s="58"/>
      <c r="F22" s="58"/>
      <c r="G22" s="58"/>
      <c r="H22" s="58"/>
      <c r="I22" s="58"/>
    </row>
    <row r="23" spans="1:9" ht="15.75" thickBot="1" x14ac:dyDescent="0.3">
      <c r="A23" s="58"/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62" t="s">
        <v>48</v>
      </c>
      <c r="B24" s="62" t="s">
        <v>51</v>
      </c>
      <c r="C24" s="62" t="s">
        <v>50</v>
      </c>
      <c r="D24" s="58"/>
      <c r="E24" s="58"/>
      <c r="F24" s="58"/>
      <c r="G24" s="58"/>
      <c r="H24" s="58"/>
      <c r="I24" s="58"/>
    </row>
    <row r="25" spans="1:9" x14ac:dyDescent="0.25">
      <c r="A25" s="60">
        <v>1</v>
      </c>
      <c r="B25" s="63">
        <v>0.18846791666666629</v>
      </c>
      <c r="C25" s="63">
        <v>-3.3467916666666292E-2</v>
      </c>
      <c r="D25" s="58"/>
      <c r="E25" s="58"/>
      <c r="F25" s="58"/>
      <c r="G25" s="58"/>
      <c r="H25" s="58"/>
      <c r="I25" s="58"/>
    </row>
    <row r="26" spans="1:9" x14ac:dyDescent="0.25">
      <c r="A26" s="60">
        <v>2</v>
      </c>
      <c r="B26" s="63">
        <v>0.18612529761904728</v>
      </c>
      <c r="C26" s="63">
        <v>3.2804702380952733E-2</v>
      </c>
      <c r="D26" s="58"/>
      <c r="E26" s="58"/>
      <c r="F26" s="58"/>
      <c r="G26" s="58"/>
      <c r="H26" s="58"/>
      <c r="I26" s="58"/>
    </row>
    <row r="27" spans="1:9" x14ac:dyDescent="0.25">
      <c r="A27" s="60">
        <v>3</v>
      </c>
      <c r="B27" s="63">
        <v>0.20486625000000025</v>
      </c>
      <c r="C27" s="63">
        <v>2.513374999999976E-2</v>
      </c>
      <c r="D27" s="58"/>
      <c r="E27" s="58"/>
      <c r="F27" s="58"/>
      <c r="G27" s="58"/>
      <c r="H27" s="58"/>
      <c r="I27" s="58"/>
    </row>
    <row r="28" spans="1:9" x14ac:dyDescent="0.25">
      <c r="A28" s="60">
        <v>4</v>
      </c>
      <c r="B28" s="63">
        <v>0.20720886904761926</v>
      </c>
      <c r="C28" s="63">
        <v>-2.2088690476192718E-3</v>
      </c>
      <c r="D28" s="58"/>
      <c r="E28" s="58"/>
      <c r="F28" s="58"/>
      <c r="G28" s="58"/>
      <c r="H28" s="58"/>
      <c r="I28" s="58"/>
    </row>
    <row r="29" spans="1:9" x14ac:dyDescent="0.25">
      <c r="A29" s="60">
        <v>5</v>
      </c>
      <c r="B29" s="63">
        <v>0.20955148809523827</v>
      </c>
      <c r="C29" s="63">
        <v>-3.4551488095238281E-2</v>
      </c>
      <c r="D29" s="58"/>
      <c r="E29" s="58"/>
      <c r="F29" s="58"/>
      <c r="G29" s="58"/>
      <c r="H29" s="58"/>
      <c r="I29" s="58"/>
    </row>
    <row r="30" spans="1:9" x14ac:dyDescent="0.25">
      <c r="A30" s="60">
        <v>6</v>
      </c>
      <c r="B30" s="63">
        <v>0.21189410714285728</v>
      </c>
      <c r="C30" s="63">
        <v>-1.6894107142857273E-2</v>
      </c>
      <c r="D30" s="58"/>
      <c r="E30" s="58"/>
      <c r="F30" s="58"/>
      <c r="G30" s="58"/>
      <c r="H30" s="58"/>
      <c r="I30" s="58"/>
    </row>
    <row r="31" spans="1:9" x14ac:dyDescent="0.25">
      <c r="A31" s="60">
        <v>7</v>
      </c>
      <c r="B31" s="63">
        <v>0.21423672619047629</v>
      </c>
      <c r="C31" s="63">
        <v>-4.2367261904762976E-3</v>
      </c>
      <c r="D31" s="58"/>
      <c r="E31" s="58"/>
      <c r="F31" s="58"/>
      <c r="G31" s="58"/>
      <c r="H31" s="58"/>
      <c r="I31" s="58"/>
    </row>
    <row r="32" spans="1:9" ht="15.75" thickBot="1" x14ac:dyDescent="0.3">
      <c r="A32" s="61">
        <v>8</v>
      </c>
      <c r="B32" s="64">
        <v>0.2165793452380953</v>
      </c>
      <c r="C32" s="64">
        <v>3.34206547619047E-2</v>
      </c>
      <c r="D32" s="58"/>
      <c r="E32" s="58"/>
      <c r="F32" s="58"/>
      <c r="G32" s="58"/>
      <c r="H32" s="58"/>
      <c r="I32" s="58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22760_NH&amp;Y4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B5526-749C-475F-895B-C2E050D7E922}">
  <sheetPr>
    <pageSetUpPr fitToPage="1"/>
  </sheetPr>
  <dimension ref="A3:I31"/>
  <sheetViews>
    <sheetView view="pageLayout" zoomScaleNormal="100" workbookViewId="0">
      <selection activeCell="C25" sqref="C25"/>
    </sheetView>
  </sheetViews>
  <sheetFormatPr defaultRowHeight="15" x14ac:dyDescent="0.25"/>
  <cols>
    <col min="1" max="1" width="15.28515625" customWidth="1"/>
    <col min="2" max="2" width="11.5703125" customWidth="1"/>
    <col min="3" max="3" width="12.85546875" customWidth="1"/>
    <col min="4" max="4" width="10.42578125" customWidth="1"/>
    <col min="5" max="5" width="10.7109375" customWidth="1"/>
    <col min="6" max="6" width="11.42578125" customWidth="1"/>
    <col min="7" max="7" width="10.7109375" customWidth="1"/>
    <col min="8" max="8" width="11.42578125" customWidth="1"/>
    <col min="9" max="9" width="10.85546875" customWidth="1"/>
  </cols>
  <sheetData>
    <row r="3" spans="1:9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</row>
    <row r="4" spans="1:9" ht="15.75" thickBot="1" x14ac:dyDescent="0.3">
      <c r="A4" s="58"/>
      <c r="B4" s="58"/>
      <c r="C4" s="58"/>
      <c r="D4" s="58"/>
      <c r="E4" s="58"/>
      <c r="F4" s="58"/>
      <c r="G4" s="58"/>
      <c r="H4" s="58"/>
      <c r="I4" s="58"/>
    </row>
    <row r="5" spans="1:9" x14ac:dyDescent="0.25">
      <c r="A5" s="59" t="s">
        <v>24</v>
      </c>
      <c r="B5" s="59"/>
      <c r="C5" s="58"/>
      <c r="D5" s="58"/>
      <c r="E5" s="58"/>
      <c r="F5" s="58"/>
      <c r="G5" s="58"/>
      <c r="H5" s="58"/>
      <c r="I5" s="58"/>
    </row>
    <row r="6" spans="1:9" x14ac:dyDescent="0.25">
      <c r="A6" s="60" t="s">
        <v>25</v>
      </c>
      <c r="B6" s="63">
        <v>0.58974544399741324</v>
      </c>
      <c r="C6" s="58"/>
      <c r="D6" s="58"/>
      <c r="E6" s="58"/>
      <c r="F6" s="58"/>
      <c r="G6" s="58"/>
      <c r="H6" s="58"/>
      <c r="I6" s="58"/>
    </row>
    <row r="7" spans="1:9" x14ac:dyDescent="0.25">
      <c r="A7" s="60" t="s">
        <v>26</v>
      </c>
      <c r="B7" s="63">
        <v>0.34779968871570605</v>
      </c>
      <c r="C7" s="58"/>
      <c r="D7" s="58"/>
      <c r="E7" s="58"/>
      <c r="F7" s="58"/>
      <c r="G7" s="58"/>
      <c r="H7" s="58"/>
      <c r="I7" s="58"/>
    </row>
    <row r="8" spans="1:9" x14ac:dyDescent="0.25">
      <c r="A8" s="60" t="s">
        <v>27</v>
      </c>
      <c r="B8" s="63">
        <v>0.21735962645884727</v>
      </c>
      <c r="C8" s="58"/>
      <c r="D8" s="58"/>
      <c r="E8" s="58"/>
      <c r="F8" s="58"/>
      <c r="G8" s="58"/>
      <c r="H8" s="58"/>
      <c r="I8" s="58"/>
    </row>
    <row r="9" spans="1:9" x14ac:dyDescent="0.25">
      <c r="A9" s="60" t="s">
        <v>28</v>
      </c>
      <c r="B9" s="63">
        <v>0.29024509851695135</v>
      </c>
      <c r="C9" s="58"/>
      <c r="D9" s="58"/>
      <c r="E9" s="58"/>
      <c r="F9" s="58"/>
      <c r="G9" s="58"/>
      <c r="H9" s="58"/>
      <c r="I9" s="58"/>
    </row>
    <row r="10" spans="1:9" ht="15.75" thickBot="1" x14ac:dyDescent="0.3">
      <c r="A10" s="61" t="s">
        <v>29</v>
      </c>
      <c r="B10" s="61">
        <v>7</v>
      </c>
      <c r="C10" s="58"/>
      <c r="D10" s="58"/>
      <c r="E10" s="58"/>
      <c r="F10" s="58"/>
      <c r="G10" s="58"/>
      <c r="H10" s="58"/>
      <c r="I10" s="58"/>
    </row>
    <row r="11" spans="1:9" x14ac:dyDescent="0.25">
      <c r="A11" s="58"/>
      <c r="B11" s="58"/>
      <c r="C11" s="58"/>
      <c r="D11" s="58"/>
      <c r="E11" s="58"/>
      <c r="F11" s="58"/>
      <c r="G11" s="58"/>
      <c r="H11" s="58"/>
      <c r="I11" s="58"/>
    </row>
    <row r="12" spans="1:9" ht="15.75" thickBot="1" x14ac:dyDescent="0.3">
      <c r="A12" s="58" t="s">
        <v>30</v>
      </c>
      <c r="B12" s="58"/>
      <c r="C12" s="58"/>
      <c r="D12" s="58"/>
      <c r="E12" s="58"/>
      <c r="F12" s="58"/>
      <c r="G12" s="58"/>
      <c r="H12" s="58"/>
      <c r="I12" s="58"/>
    </row>
    <row r="13" spans="1:9" x14ac:dyDescent="0.25">
      <c r="A13" s="62"/>
      <c r="B13" s="62" t="s">
        <v>35</v>
      </c>
      <c r="C13" s="62" t="s">
        <v>36</v>
      </c>
      <c r="D13" s="62" t="s">
        <v>37</v>
      </c>
      <c r="E13" s="62" t="s">
        <v>38</v>
      </c>
      <c r="F13" s="62" t="s">
        <v>39</v>
      </c>
      <c r="G13" s="58"/>
      <c r="H13" s="58"/>
      <c r="I13" s="58"/>
    </row>
    <row r="14" spans="1:9" x14ac:dyDescent="0.25">
      <c r="A14" s="60" t="s">
        <v>31</v>
      </c>
      <c r="B14" s="60">
        <v>1</v>
      </c>
      <c r="C14" s="63">
        <v>0.22461977107728337</v>
      </c>
      <c r="D14" s="63">
        <v>0.22461977107728337</v>
      </c>
      <c r="E14" s="63">
        <v>2.6663563532408392</v>
      </c>
      <c r="F14" s="63">
        <v>0.16341869860322164</v>
      </c>
      <c r="G14" s="58"/>
      <c r="H14" s="58"/>
      <c r="I14" s="58"/>
    </row>
    <row r="15" spans="1:9" x14ac:dyDescent="0.25">
      <c r="A15" s="60" t="s">
        <v>32</v>
      </c>
      <c r="B15" s="60">
        <v>5</v>
      </c>
      <c r="C15" s="63">
        <v>0.42121108606557389</v>
      </c>
      <c r="D15" s="63">
        <v>8.4242217213114784E-2</v>
      </c>
      <c r="E15" s="63"/>
      <c r="F15" s="63"/>
      <c r="G15" s="58"/>
      <c r="H15" s="58"/>
      <c r="I15" s="58"/>
    </row>
    <row r="16" spans="1:9" ht="15.75" thickBot="1" x14ac:dyDescent="0.3">
      <c r="A16" s="61" t="s">
        <v>33</v>
      </c>
      <c r="B16" s="61">
        <v>6</v>
      </c>
      <c r="C16" s="64">
        <v>0.64583085714285726</v>
      </c>
      <c r="D16" s="64"/>
      <c r="E16" s="64"/>
      <c r="F16" s="64"/>
      <c r="G16" s="58"/>
      <c r="H16" s="58"/>
      <c r="I16" s="58"/>
    </row>
    <row r="17" spans="1:9" ht="15.75" thickBot="1" x14ac:dyDescent="0.3">
      <c r="A17" s="58"/>
      <c r="B17" s="58"/>
      <c r="C17" s="58"/>
      <c r="D17" s="58"/>
      <c r="E17" s="58"/>
      <c r="F17" s="58"/>
      <c r="G17" s="58"/>
      <c r="H17" s="58"/>
      <c r="I17" s="58"/>
    </row>
    <row r="18" spans="1:9" x14ac:dyDescent="0.25">
      <c r="A18" s="62"/>
      <c r="B18" s="62" t="s">
        <v>40</v>
      </c>
      <c r="C18" s="62" t="s">
        <v>28</v>
      </c>
      <c r="D18" s="62" t="s">
        <v>41</v>
      </c>
      <c r="E18" s="62" t="s">
        <v>42</v>
      </c>
      <c r="F18" s="62" t="s">
        <v>43</v>
      </c>
      <c r="G18" s="62" t="s">
        <v>44</v>
      </c>
      <c r="H18" s="62" t="s">
        <v>45</v>
      </c>
      <c r="I18" s="62" t="s">
        <v>46</v>
      </c>
    </row>
    <row r="19" spans="1:9" x14ac:dyDescent="0.25">
      <c r="A19" s="60" t="s">
        <v>34</v>
      </c>
      <c r="B19" s="63">
        <v>-160.43823770491801</v>
      </c>
      <c r="C19" s="63">
        <v>99.150384925623754</v>
      </c>
      <c r="D19" s="63">
        <v>-1.6181302556240045</v>
      </c>
      <c r="E19" s="63">
        <v>0.16655867327444687</v>
      </c>
      <c r="F19" s="63">
        <v>-415.31241619107516</v>
      </c>
      <c r="G19" s="63">
        <v>94.435940781239111</v>
      </c>
      <c r="H19" s="63">
        <v>-415.31241619107516</v>
      </c>
      <c r="I19" s="63">
        <v>94.435940781239111</v>
      </c>
    </row>
    <row r="20" spans="1:9" ht="15.75" thickBot="1" x14ac:dyDescent="0.3">
      <c r="A20" s="61">
        <v>2007</v>
      </c>
      <c r="B20" s="64">
        <v>8.0274590163934414E-2</v>
      </c>
      <c r="C20" s="64">
        <v>4.9160806747330484E-2</v>
      </c>
      <c r="D20" s="64">
        <v>1.6328981453969622</v>
      </c>
      <c r="E20" s="64">
        <v>0.16341869860322172</v>
      </c>
      <c r="F20" s="64">
        <v>-4.6097286685980524E-2</v>
      </c>
      <c r="G20" s="64">
        <v>0.20664646701384937</v>
      </c>
      <c r="H20" s="64">
        <v>-4.6097286685980524E-2</v>
      </c>
      <c r="I20" s="64">
        <v>0.20664646701384937</v>
      </c>
    </row>
    <row r="21" spans="1:9" x14ac:dyDescent="0.25">
      <c r="A21" s="58"/>
      <c r="B21" s="58"/>
      <c r="C21" s="58"/>
      <c r="D21" s="58"/>
      <c r="E21" s="58"/>
      <c r="F21" s="58"/>
      <c r="G21" s="58"/>
      <c r="H21" s="58"/>
      <c r="I21" s="58"/>
    </row>
    <row r="22" spans="1:9" x14ac:dyDescent="0.25">
      <c r="A22" s="58" t="s">
        <v>47</v>
      </c>
      <c r="B22" s="58"/>
      <c r="C22" s="58"/>
      <c r="D22" s="58"/>
      <c r="E22" s="58"/>
      <c r="F22" s="58"/>
      <c r="G22" s="58"/>
      <c r="H22" s="58"/>
      <c r="I22" s="58"/>
    </row>
    <row r="23" spans="1:9" ht="15.75" thickBot="1" x14ac:dyDescent="0.3">
      <c r="A23" s="58"/>
      <c r="B23" s="58"/>
      <c r="C23" s="58"/>
      <c r="D23" s="58"/>
      <c r="E23" s="58"/>
      <c r="F23" s="58"/>
      <c r="G23" s="58"/>
      <c r="H23" s="58"/>
      <c r="I23" s="58"/>
    </row>
    <row r="24" spans="1:9" x14ac:dyDescent="0.25">
      <c r="A24" s="62" t="s">
        <v>48</v>
      </c>
      <c r="B24" s="62" t="s">
        <v>55</v>
      </c>
      <c r="C24" s="62" t="s">
        <v>50</v>
      </c>
      <c r="D24" s="58"/>
      <c r="E24" s="58"/>
      <c r="F24" s="58"/>
      <c r="G24" s="58"/>
      <c r="H24" s="58"/>
      <c r="I24" s="58"/>
    </row>
    <row r="25" spans="1:9" x14ac:dyDescent="0.25">
      <c r="A25" s="60">
        <v>1</v>
      </c>
      <c r="B25" s="63">
        <v>1.1545122950819575</v>
      </c>
      <c r="C25" s="63">
        <v>0.12948770491804251</v>
      </c>
      <c r="D25" s="58"/>
      <c r="E25" s="58"/>
      <c r="F25" s="58"/>
      <c r="G25" s="58"/>
      <c r="H25" s="58"/>
      <c r="I25" s="58"/>
    </row>
    <row r="26" spans="1:9" x14ac:dyDescent="0.25">
      <c r="A26" s="60">
        <v>2</v>
      </c>
      <c r="B26" s="63">
        <v>1.3150614754098342</v>
      </c>
      <c r="C26" s="63">
        <v>-1.5061475409834157E-2</v>
      </c>
      <c r="D26" s="58"/>
      <c r="E26" s="58"/>
      <c r="F26" s="58"/>
      <c r="G26" s="58"/>
      <c r="H26" s="58"/>
      <c r="I26" s="58"/>
    </row>
    <row r="27" spans="1:9" x14ac:dyDescent="0.25">
      <c r="A27" s="60">
        <v>3</v>
      </c>
      <c r="B27" s="63">
        <v>1.3953360655737583</v>
      </c>
      <c r="C27" s="63">
        <v>-6.0336065573758368E-2</v>
      </c>
      <c r="D27" s="58"/>
      <c r="E27" s="58"/>
      <c r="F27" s="58"/>
      <c r="G27" s="58"/>
      <c r="H27" s="58"/>
      <c r="I27" s="58"/>
    </row>
    <row r="28" spans="1:9" x14ac:dyDescent="0.25">
      <c r="A28" s="60">
        <v>4</v>
      </c>
      <c r="B28" s="63">
        <v>1.4756106557377109</v>
      </c>
      <c r="C28" s="63">
        <v>-0.26561065573771092</v>
      </c>
      <c r="D28" s="58"/>
      <c r="E28" s="58"/>
      <c r="F28" s="58"/>
      <c r="G28" s="58"/>
      <c r="H28" s="58"/>
      <c r="I28" s="58"/>
    </row>
    <row r="29" spans="1:9" x14ac:dyDescent="0.25">
      <c r="A29" s="60">
        <v>5</v>
      </c>
      <c r="B29" s="63">
        <v>1.555885245901635</v>
      </c>
      <c r="C29" s="63">
        <v>-0.160885245901635</v>
      </c>
      <c r="D29" s="58"/>
      <c r="E29" s="58"/>
      <c r="F29" s="58"/>
      <c r="G29" s="58"/>
      <c r="H29" s="58"/>
      <c r="I29" s="58"/>
    </row>
    <row r="30" spans="1:9" x14ac:dyDescent="0.25">
      <c r="A30" s="60">
        <v>6</v>
      </c>
      <c r="B30" s="63">
        <v>1.6361598360655876</v>
      </c>
      <c r="C30" s="63">
        <v>0.52884016393441247</v>
      </c>
      <c r="D30" s="58"/>
      <c r="E30" s="58"/>
      <c r="F30" s="58"/>
      <c r="G30" s="58"/>
      <c r="H30" s="58"/>
      <c r="I30" s="58"/>
    </row>
    <row r="31" spans="1:9" ht="15.75" thickBot="1" x14ac:dyDescent="0.3">
      <c r="A31" s="61">
        <v>7</v>
      </c>
      <c r="B31" s="64">
        <v>1.7164344262295117</v>
      </c>
      <c r="C31" s="64">
        <v>-0.15643442622951165</v>
      </c>
      <c r="D31" s="58"/>
      <c r="E31" s="58"/>
      <c r="F31" s="58"/>
      <c r="G31" s="58"/>
      <c r="H31" s="58"/>
      <c r="I31" s="58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22760; 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Akmens_tilts_22760</vt:lpstr>
      <vt:lpstr>22760_Cl</vt:lpstr>
      <vt:lpstr>22760_NH4</vt:lpstr>
      <vt:lpstr>22760_As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2020-12-29T11:34:40Z</cp:lastPrinted>
  <dcterms:created xsi:type="dcterms:W3CDTF">2020-11-10T06:48:34Z</dcterms:created>
  <dcterms:modified xsi:type="dcterms:W3CDTF">2021-02-10T14:54:26Z</dcterms:modified>
</cp:coreProperties>
</file>