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F5\"/>
    </mc:Choice>
  </mc:AlternateContent>
  <bookViews>
    <workbookView xWindow="-120" yWindow="-120" windowWidth="29040" windowHeight="15840"/>
  </bookViews>
  <sheets>
    <sheet name="Liepaja_2645" sheetId="1" r:id="rId1"/>
  </sheets>
  <definedNames>
    <definedName name="_xlnm._FilterDatabase" localSheetId="0" hidden="1">Liepaja_2645!#REF!</definedName>
  </definedNames>
  <calcPr calcId="152511"/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I21" i="1"/>
  <c r="I20" i="1"/>
  <c r="I19" i="1"/>
  <c r="I18" i="1"/>
  <c r="I17" i="1"/>
  <c r="I16" i="1"/>
  <c r="H21" i="1"/>
  <c r="H20" i="1"/>
  <c r="H19" i="1"/>
  <c r="H18" i="1"/>
  <c r="H17" i="1"/>
  <c r="H16" i="1"/>
  <c r="H22" i="1" l="1"/>
  <c r="J22" i="1"/>
  <c r="I22" i="1"/>
</calcChain>
</file>

<file path=xl/sharedStrings.xml><?xml version="1.0" encoding="utf-8"?>
<sst xmlns="http://schemas.openxmlformats.org/spreadsheetml/2006/main" count="25" uniqueCount="21">
  <si>
    <t>Datums</t>
  </si>
  <si>
    <t>mg/l</t>
  </si>
  <si>
    <t>Testēšanas rezultāti</t>
  </si>
  <si>
    <t>Cl</t>
  </si>
  <si>
    <t>Na</t>
  </si>
  <si>
    <t>Robežvērtība</t>
  </si>
  <si>
    <t>Augšdevona Mūru - Žagares horizonts</t>
  </si>
  <si>
    <t>Count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</si>
  <si>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</si>
  <si>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</si>
  <si>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</si>
  <si>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Gads</t>
  </si>
  <si>
    <t>Min</t>
  </si>
  <si>
    <t>Max</t>
  </si>
  <si>
    <t>Var.p</t>
  </si>
  <si>
    <t>Stdev.p</t>
  </si>
  <si>
    <t>Testēšanas dati no DB "Urbumi"</t>
  </si>
  <si>
    <t>Tendenču novērtējumam sagatavotie dati</t>
  </si>
  <si>
    <t>Ar</t>
  </si>
  <si>
    <t>Sarkanā krāsā izceltā vērtība daudzkārt pārsniedz standarta novirzi; turpmākajos aprēķinos netiek ņemta vērā</t>
  </si>
  <si>
    <t>apzīmētajā gadījumā fiksēta neatbilstība jonu bilances vienādojumā 5 - 10 % ietvaros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</si>
</sst>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3">
    <xf numFmtId="0" fontId="0" fillId="0" borderId="0" xfId="0"/>
    <xf numFmtId="0" fontId="18" fillId="0" borderId="0" xfId="0" applyFont="1"/>
    <xf numFmtId="0" fontId="18" fillId="0" borderId="14" xfId="0" applyFont="1" applyBorder="1"/>
    <xf numFmtId="0" fontId="18" fillId="0" borderId="23" xfId="0" applyFont="1" applyBorder="1"/>
    <xf numFmtId="0" fontId="18" fillId="0" borderId="13" xfId="0" applyFont="1" applyBorder="1" applyAlignment="1">
      <alignment horizontal="center" vertical="center"/>
    </xf>
    <xf numFmtId="14" fontId="18" fillId="0" borderId="18" xfId="0" applyNumberFormat="1" applyFont="1" applyBorder="1" applyAlignment="1">
      <alignment horizontal="right" vertical="center"/>
    </xf>
    <xf numFmtId="164" fontId="18" fillId="0" borderId="17" xfId="0" applyNumberFormat="1" applyFont="1" applyBorder="1" applyAlignment="1">
      <alignment horizontal="right" vertical="center"/>
    </xf>
    <xf numFmtId="164" fontId="18" fillId="0" borderId="22" xfId="0" applyNumberFormat="1" applyFont="1" applyBorder="1" applyAlignment="1">
      <alignment horizontal="right" vertical="center"/>
    </xf>
    <xf numFmtId="0" fontId="18" fillId="0" borderId="22" xfId="0" applyFont="1" applyBorder="1" applyAlignment="1">
      <alignment horizontal="right" vertical="center"/>
    </xf>
    <xf numFmtId="14" fontId="18" fillId="0" borderId="20" xfId="0" applyNumberFormat="1" applyFont="1" applyBorder="1" applyAlignment="1">
      <alignment horizontal="right" vertical="center"/>
    </xf>
    <xf numFmtId="164" fontId="18" fillId="0" borderId="19" xfId="0" applyNumberFormat="1" applyFont="1" applyBorder="1" applyAlignment="1">
      <alignment horizontal="right" vertical="center"/>
    </xf>
    <xf numFmtId="164" fontId="18" fillId="0" borderId="21" xfId="0" applyNumberFormat="1" applyFont="1" applyBorder="1" applyAlignment="1">
      <alignment horizontal="right" vertical="center"/>
    </xf>
    <xf numFmtId="0" fontId="18" fillId="0" borderId="21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/>
    </xf>
    <xf numFmtId="165" fontId="18" fillId="0" borderId="0" xfId="0" applyNumberFormat="1" applyFo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14" fontId="18" fillId="0" borderId="24" xfId="0" applyNumberFormat="1" applyFont="1" applyBorder="1"/>
    <xf numFmtId="0" fontId="18" fillId="0" borderId="24" xfId="0" applyFont="1" applyBorder="1"/>
    <xf numFmtId="0" fontId="18" fillId="0" borderId="25" xfId="0" applyFont="1" applyBorder="1" applyAlignment="1">
      <alignment horizontal="center" vertical="center"/>
    </xf>
    <xf numFmtId="14" fontId="18" fillId="0" borderId="19" xfId="0" applyNumberFormat="1" applyFont="1" applyBorder="1"/>
    <xf numFmtId="0" fontId="18" fillId="0" borderId="19" xfId="0" applyFont="1" applyBorder="1"/>
    <xf numFmtId="0" fontId="18" fillId="0" borderId="21" xfId="0" applyFont="1" applyBorder="1" applyAlignment="1">
      <alignment horizontal="center" vertical="center"/>
    </xf>
    <xf numFmtId="164" fontId="18" fillId="0" borderId="19" xfId="0" applyNumberFormat="1" applyFont="1" applyBorder="1"/>
    <xf numFmtId="164" fontId="18" fillId="0" borderId="24" xfId="0" applyNumberFormat="1" applyFont="1" applyBorder="1"/>
    <xf numFmtId="0" fontId="18" fillId="0" borderId="10" xfId="0" applyFont="1" applyBorder="1" applyAlignment="1">
      <alignment horizontal="center" vertical="center"/>
    </xf>
    <xf numFmtId="0" fontId="18" fillId="0" borderId="0" xfId="0" applyFont="1" applyBorder="1"/>
    <xf numFmtId="0" fontId="21" fillId="0" borderId="19" xfId="0" applyFont="1" applyBorder="1"/>
    <xf numFmtId="164" fontId="18" fillId="0" borderId="0" xfId="0" applyNumberFormat="1" applyFont="1"/>
    <xf numFmtId="14" fontId="18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164" fontId="18" fillId="0" borderId="0" xfId="0" applyNumberFormat="1" applyFont="1" applyBorder="1" applyAlignment="1">
      <alignment horizontal="right" vertical="center"/>
    </xf>
    <xf numFmtId="164" fontId="18" fillId="0" borderId="0" xfId="0" applyNumberFormat="1" applyFont="1" applyBorder="1"/>
    <xf numFmtId="164" fontId="18" fillId="0" borderId="26" xfId="0" applyNumberFormat="1" applyFont="1" applyBorder="1" applyAlignment="1">
      <alignment horizontal="right" vertical="center"/>
    </xf>
    <xf numFmtId="164" fontId="18" fillId="0" borderId="27" xfId="0" applyNumberFormat="1" applyFont="1" applyBorder="1" applyAlignment="1">
      <alignment horizontal="right" vertical="center"/>
    </xf>
    <xf numFmtId="0" fontId="18" fillId="0" borderId="19" xfId="0" applyNumberFormat="1" applyFont="1" applyBorder="1"/>
    <xf numFmtId="0" fontId="18" fillId="0" borderId="16" xfId="0" applyNumberFormat="1" applyFont="1" applyBorder="1"/>
    <xf numFmtId="0" fontId="18" fillId="0" borderId="28" xfId="0" applyNumberFormat="1" applyFont="1" applyBorder="1"/>
    <xf numFmtId="0" fontId="18" fillId="0" borderId="26" xfId="0" applyNumberFormat="1" applyFont="1" applyBorder="1"/>
    <xf numFmtId="164" fontId="22" fillId="0" borderId="19" xfId="0" applyNumberFormat="1" applyFont="1" applyBorder="1"/>
    <xf numFmtId="14" fontId="18" fillId="0" borderId="29" xfId="0" applyNumberFormat="1" applyFont="1" applyBorder="1" applyAlignment="1">
      <alignment horizontal="right" vertical="center"/>
    </xf>
    <xf numFmtId="14" fontId="18" fillId="33" borderId="19" xfId="0" applyNumberFormat="1" applyFont="1" applyFill="1" applyBorder="1" applyAlignment="1">
      <alignment horizontal="right" vertical="center"/>
    </xf>
    <xf numFmtId="164" fontId="18" fillId="0" borderId="28" xfId="0" applyNumberFormat="1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33" borderId="0" xfId="0" applyFont="1" applyFill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SO</a:t>
            </a:r>
            <a:r>
              <a:rPr lang="en-US" sz="1100" b="1" baseline="-25000"/>
              <a:t>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SO4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35655474572528"/>
                  <c:y val="-2.25279294340298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strRef>
              <c:f>Liepaja_2645!$G$6:$G$13</c:f>
              <c:strCache>
                <c:ptCount val="8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2000</c:v>
                </c:pt>
                <c:pt idx="6">
                  <c:v>2017</c:v>
                </c:pt>
                <c:pt idx="7">
                  <c:v>Robežvērtība</c:v>
                </c:pt>
              </c:strCache>
            </c:strRef>
          </c:cat>
          <c:val>
            <c:numRef>
              <c:f>Liepaja_2645!$H$6:$H$12</c:f>
              <c:numCache>
                <c:formatCode>General</c:formatCode>
                <c:ptCount val="7"/>
                <c:pt idx="0" formatCode="0.0">
                  <c:v>93</c:v>
                </c:pt>
                <c:pt idx="1">
                  <c:v>109.4</c:v>
                </c:pt>
                <c:pt idx="2" formatCode="0.0">
                  <c:v>97.91</c:v>
                </c:pt>
                <c:pt idx="3" formatCode="0.0">
                  <c:v>96.68</c:v>
                </c:pt>
                <c:pt idx="4" formatCode="0.0">
                  <c:v>98</c:v>
                </c:pt>
                <c:pt idx="5" formatCode="0.0">
                  <c:v>110</c:v>
                </c:pt>
                <c:pt idx="6" formatCode="0.0">
                  <c:v>64.2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66312"/>
        <c:axId val="350312096"/>
      </c:lineChart>
      <c:catAx>
        <c:axId val="242766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50312096"/>
        <c:crosses val="autoZero"/>
        <c:auto val="1"/>
        <c:lblAlgn val="ctr"/>
        <c:lblOffset val="100"/>
        <c:tickLblSkip val="2"/>
        <c:noMultiLvlLbl val="0"/>
      </c:catAx>
      <c:valAx>
        <c:axId val="350312096"/>
        <c:scaling>
          <c:orientation val="minMax"/>
          <c:max val="12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2766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layout>
        <c:manualLayout>
          <c:xMode val="edge"/>
          <c:yMode val="edge"/>
          <c:x val="0.479611111111111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Cl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713098144930409"/>
                  <c:y val="-0.38749652157065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Liepaja_2645!$G$6:$G$12</c:f>
              <c:numCache>
                <c:formatCode>General</c:formatCode>
                <c:ptCount val="7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2000</c:v>
                </c:pt>
                <c:pt idx="6">
                  <c:v>2017</c:v>
                </c:pt>
              </c:numCache>
            </c:numRef>
          </c:cat>
          <c:val>
            <c:numRef>
              <c:f>Liepaja_2645!$I$6:$I$12</c:f>
              <c:numCache>
                <c:formatCode>0.0</c:formatCode>
                <c:ptCount val="7"/>
                <c:pt idx="0">
                  <c:v>26</c:v>
                </c:pt>
                <c:pt idx="1">
                  <c:v>27</c:v>
                </c:pt>
                <c:pt idx="2">
                  <c:v>20</c:v>
                </c:pt>
                <c:pt idx="3">
                  <c:v>17</c:v>
                </c:pt>
                <c:pt idx="4">
                  <c:v>22</c:v>
                </c:pt>
                <c:pt idx="5">
                  <c:v>11</c:v>
                </c:pt>
                <c:pt idx="6">
                  <c:v>10.8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920104"/>
        <c:axId val="240919712"/>
      </c:lineChart>
      <c:catAx>
        <c:axId val="240920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0919712"/>
        <c:crosses val="autoZero"/>
        <c:auto val="1"/>
        <c:lblAlgn val="ctr"/>
        <c:lblOffset val="100"/>
        <c:tickLblSkip val="2"/>
        <c:noMultiLvlLbl val="0"/>
      </c:catAx>
      <c:valAx>
        <c:axId val="240919712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092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219075</xdr:colOff>
      <xdr:row>3</xdr:row>
      <xdr:rowOff>4761</xdr:rowOff>
    </xdr:from>
    <xdr:to>
      <xdr:col>19</xdr:col>
      <xdr:colOff>209550</xdr:colOff>
      <xdr:row>20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223836</xdr:colOff>
      <xdr:row>21</xdr:row>
      <xdr:rowOff>185736</xdr:rowOff>
    </xdr:from>
    <xdr:to>
      <xdr:col>19</xdr:col>
      <xdr:colOff>209549</xdr:colOff>
      <xdr:row>37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tabSelected="1" topLeftCell="F18" workbookViewId="0">
      <selection activeCell="G28" sqref="G28"/>
    </sheetView>
  </sheetViews>
  <sheetFormatPr defaultRowHeight="15" x14ac:dyDescent="0.25"/>
  <cols>
    <col min="1" max="1" width="5.28515625" customWidth="1"/>
    <col min="2" max="2" width="16.42578125" customWidth="1"/>
    <col min="5" max="5" width="11" customWidth="1"/>
    <col min="6" max="6" width="7.85546875" customWidth="1"/>
    <col min="7" max="7" width="14" customWidth="1"/>
    <col min="11" max="11" width="5.42578125" customWidth="1"/>
  </cols>
  <sheetData>
    <row r="2" spans="1:13" x14ac:dyDescent="0.25">
      <c r="B2" s="54" t="s">
        <v>16</v>
      </c>
      <c r="C2" s="54"/>
      <c r="D2" s="54"/>
      <c r="E2" s="54"/>
      <c r="F2" s="46"/>
      <c r="G2" s="55" t="s">
        <v>17</v>
      </c>
      <c r="H2" s="55"/>
      <c r="I2" s="55"/>
      <c r="J2" s="55"/>
      <c r="K2" s="55"/>
      <c r="L2" s="55"/>
      <c r="M2" s="55"/>
    </row>
    <row r="3" spans="1:13" x14ac:dyDescent="0.25">
      <c r="A3" s="1"/>
      <c r="B3" s="2"/>
      <c r="C3" s="1"/>
      <c r="D3" s="1"/>
      <c r="E3" s="1"/>
      <c r="F3" s="1"/>
      <c r="G3" s="27"/>
      <c r="H3" s="1"/>
      <c r="I3" s="1"/>
      <c r="J3" s="1"/>
    </row>
    <row r="4" spans="1:13" x14ac:dyDescent="0.25">
      <c r="A4" s="3"/>
      <c r="B4" s="60" t="s">
        <v>0</v>
      </c>
      <c r="C4" s="56" t="s">
        <v>2</v>
      </c>
      <c r="D4" s="57"/>
      <c r="E4" s="58"/>
      <c r="F4" s="1"/>
      <c r="G4" s="59" t="s">
        <v>11</v>
      </c>
      <c r="H4" s="26" t="s">
        <v>8</v>
      </c>
      <c r="I4" s="26" t="s">
        <v>3</v>
      </c>
      <c r="J4" s="4" t="s">
        <v>4</v>
      </c>
    </row>
    <row r="5" spans="1:13" x14ac:dyDescent="0.25">
      <c r="A5" s="3"/>
      <c r="B5" s="61"/>
      <c r="C5" s="16" t="s">
        <v>8</v>
      </c>
      <c r="D5" s="16" t="s">
        <v>3</v>
      </c>
      <c r="E5" s="4" t="s">
        <v>4</v>
      </c>
      <c r="F5" s="1"/>
      <c r="G5" s="59"/>
      <c r="H5" s="56" t="s">
        <v>1</v>
      </c>
      <c r="I5" s="57"/>
      <c r="J5" s="58"/>
    </row>
    <row r="6" spans="1:13" x14ac:dyDescent="0.25">
      <c r="A6" s="3"/>
      <c r="B6" s="62"/>
      <c r="C6" s="56" t="s">
        <v>1</v>
      </c>
      <c r="D6" s="57"/>
      <c r="E6" s="58"/>
      <c r="F6" s="1"/>
      <c r="G6" s="38">
        <v>1985</v>
      </c>
      <c r="H6" s="24">
        <v>93</v>
      </c>
      <c r="I6" s="24">
        <v>26</v>
      </c>
      <c r="J6" s="23"/>
    </row>
    <row r="7" spans="1:13" x14ac:dyDescent="0.25">
      <c r="A7" s="3"/>
      <c r="B7" s="18">
        <v>22426</v>
      </c>
      <c r="C7" s="19">
        <v>96.3</v>
      </c>
      <c r="D7" s="25">
        <v>16</v>
      </c>
      <c r="E7" s="20"/>
      <c r="F7" s="1"/>
      <c r="G7" s="40">
        <v>1986</v>
      </c>
      <c r="H7" s="22">
        <v>109.4</v>
      </c>
      <c r="I7" s="24">
        <v>27</v>
      </c>
      <c r="J7" s="23"/>
    </row>
    <row r="8" spans="1:13" x14ac:dyDescent="0.25">
      <c r="A8" s="3"/>
      <c r="B8" s="21">
        <v>26884</v>
      </c>
      <c r="C8" s="22">
        <v>56.8</v>
      </c>
      <c r="D8" s="41">
        <v>248</v>
      </c>
      <c r="E8" s="23"/>
      <c r="F8" s="1"/>
      <c r="G8" s="40">
        <v>1989</v>
      </c>
      <c r="H8" s="24">
        <v>97.91</v>
      </c>
      <c r="I8" s="24">
        <v>20</v>
      </c>
      <c r="J8" s="23"/>
    </row>
    <row r="9" spans="1:13" x14ac:dyDescent="0.25">
      <c r="A9" s="3"/>
      <c r="B9" s="21">
        <v>27198</v>
      </c>
      <c r="C9" s="22">
        <v>28.3</v>
      </c>
      <c r="D9" s="24">
        <v>18</v>
      </c>
      <c r="E9" s="23"/>
      <c r="F9" s="1"/>
      <c r="G9" s="37">
        <v>1990</v>
      </c>
      <c r="H9" s="6">
        <v>96.68</v>
      </c>
      <c r="I9" s="7">
        <v>17</v>
      </c>
      <c r="J9" s="8"/>
    </row>
    <row r="10" spans="1:13" x14ac:dyDescent="0.25">
      <c r="A10" s="3"/>
      <c r="B10" s="21">
        <v>27572</v>
      </c>
      <c r="C10" s="22">
        <v>89.7</v>
      </c>
      <c r="D10" s="24">
        <v>18</v>
      </c>
      <c r="E10" s="23"/>
      <c r="F10" s="1"/>
      <c r="G10" s="37">
        <v>1993</v>
      </c>
      <c r="H10" s="10">
        <v>98</v>
      </c>
      <c r="I10" s="11">
        <v>22</v>
      </c>
      <c r="J10" s="12"/>
    </row>
    <row r="11" spans="1:13" x14ac:dyDescent="0.25">
      <c r="A11" s="3"/>
      <c r="B11" s="21">
        <v>27942</v>
      </c>
      <c r="C11" s="22">
        <v>75.3</v>
      </c>
      <c r="D11" s="24">
        <v>98</v>
      </c>
      <c r="E11" s="23"/>
      <c r="F11" s="1"/>
      <c r="G11" s="38">
        <v>2000</v>
      </c>
      <c r="H11" s="10">
        <v>110</v>
      </c>
      <c r="I11" s="11">
        <v>11</v>
      </c>
      <c r="J11" s="11">
        <v>29</v>
      </c>
    </row>
    <row r="12" spans="1:13" x14ac:dyDescent="0.25">
      <c r="A12" s="3"/>
      <c r="B12" s="21">
        <v>28451</v>
      </c>
      <c r="C12" s="22">
        <v>71.599999999999994</v>
      </c>
      <c r="D12" s="24">
        <v>18</v>
      </c>
      <c r="E12" s="23"/>
      <c r="F12" s="1"/>
      <c r="G12" s="39">
        <v>2017</v>
      </c>
      <c r="H12" s="10">
        <v>64.2</v>
      </c>
      <c r="I12" s="11">
        <v>10.8</v>
      </c>
      <c r="J12" s="11">
        <v>24</v>
      </c>
    </row>
    <row r="13" spans="1:13" x14ac:dyDescent="0.25">
      <c r="A13" s="3"/>
      <c r="B13" s="21">
        <v>28670</v>
      </c>
      <c r="C13" s="22">
        <v>85.6</v>
      </c>
      <c r="D13" s="24">
        <v>18</v>
      </c>
      <c r="E13" s="23"/>
      <c r="F13" s="1"/>
      <c r="G13" s="13" t="s">
        <v>5</v>
      </c>
      <c r="H13" s="14">
        <v>146.30000000000001</v>
      </c>
      <c r="I13" s="14">
        <v>131.6</v>
      </c>
      <c r="J13" s="14">
        <v>111.2</v>
      </c>
    </row>
    <row r="14" spans="1:13" x14ac:dyDescent="0.25">
      <c r="A14" s="3"/>
      <c r="B14" s="21">
        <v>29107</v>
      </c>
      <c r="C14" s="22">
        <v>96.7</v>
      </c>
      <c r="D14" s="24">
        <v>14</v>
      </c>
      <c r="E14" s="12">
        <v>2.2999999999999998</v>
      </c>
      <c r="F14" s="1"/>
      <c r="G14" s="1"/>
      <c r="H14" s="1"/>
      <c r="I14" s="1"/>
      <c r="J14" s="1"/>
    </row>
    <row r="15" spans="1:13" x14ac:dyDescent="0.25">
      <c r="A15" s="3"/>
      <c r="B15" s="21">
        <v>29515</v>
      </c>
      <c r="C15" s="28">
        <v>150.6</v>
      </c>
      <c r="D15" s="24">
        <v>16</v>
      </c>
      <c r="E15" s="23"/>
      <c r="F15" s="1"/>
      <c r="G15" s="1"/>
      <c r="H15" s="1"/>
      <c r="I15" s="1"/>
      <c r="J15" s="1"/>
    </row>
    <row r="16" spans="1:13" x14ac:dyDescent="0.25">
      <c r="A16" s="3"/>
      <c r="B16" s="21">
        <v>29935</v>
      </c>
      <c r="C16" s="22">
        <v>94.2</v>
      </c>
      <c r="D16" s="24">
        <v>18</v>
      </c>
      <c r="E16" s="23"/>
      <c r="F16" s="1"/>
      <c r="G16" s="1" t="s">
        <v>7</v>
      </c>
      <c r="H16" s="1">
        <f>COUNT(H6:H12)</f>
        <v>7</v>
      </c>
      <c r="I16" s="1">
        <f>COUNT(I6:I12)</f>
        <v>7</v>
      </c>
      <c r="J16" s="1">
        <f>COUNT(J6:J12)</f>
        <v>2</v>
      </c>
    </row>
    <row r="17" spans="1:10" x14ac:dyDescent="0.25">
      <c r="A17" s="3"/>
      <c r="B17" s="21">
        <v>30252</v>
      </c>
      <c r="C17" s="24">
        <v>93</v>
      </c>
      <c r="D17" s="24">
        <v>16</v>
      </c>
      <c r="E17" s="23"/>
      <c r="F17" s="1"/>
      <c r="G17" s="1" t="s">
        <v>12</v>
      </c>
      <c r="H17" s="29">
        <f>MIN(H6:H12)</f>
        <v>64.2</v>
      </c>
      <c r="I17" s="29">
        <f>MIN(I6:I12)</f>
        <v>10.8</v>
      </c>
      <c r="J17" s="29">
        <f>MIN(J6:J12)</f>
        <v>24</v>
      </c>
    </row>
    <row r="18" spans="1:10" x14ac:dyDescent="0.25">
      <c r="A18" s="3"/>
      <c r="B18" s="21">
        <v>30433</v>
      </c>
      <c r="C18" s="22">
        <v>83.5</v>
      </c>
      <c r="D18" s="24">
        <v>16</v>
      </c>
      <c r="E18" s="23"/>
      <c r="F18" s="1"/>
      <c r="G18" s="1" t="s">
        <v>13</v>
      </c>
      <c r="H18" s="29">
        <f>MAX(H6:H12)</f>
        <v>110</v>
      </c>
      <c r="I18" s="29">
        <f>MAX(I6:I12)</f>
        <v>27</v>
      </c>
      <c r="J18" s="29">
        <f>MAX(J6:J12)</f>
        <v>29</v>
      </c>
    </row>
    <row r="19" spans="1:10" x14ac:dyDescent="0.25">
      <c r="A19" s="3"/>
      <c r="B19" s="21">
        <v>30943</v>
      </c>
      <c r="C19" s="22">
        <v>87.6</v>
      </c>
      <c r="D19" s="24">
        <v>20</v>
      </c>
      <c r="E19" s="23"/>
      <c r="F19" s="1"/>
      <c r="G19" s="1" t="s">
        <v>9</v>
      </c>
      <c r="H19" s="15">
        <f>MEDIAN(H6:H12)</f>
        <v>97.91</v>
      </c>
      <c r="I19" s="15">
        <f>MEDIAN(I6:I12)</f>
        <v>20</v>
      </c>
      <c r="J19" s="15">
        <f>MEDIAN(J6:J12)</f>
        <v>26.5</v>
      </c>
    </row>
    <row r="20" spans="1:10" x14ac:dyDescent="0.25">
      <c r="A20" s="3"/>
      <c r="B20" s="21">
        <v>31301</v>
      </c>
      <c r="C20" s="24">
        <v>93</v>
      </c>
      <c r="D20" s="24">
        <v>26</v>
      </c>
      <c r="E20" s="23"/>
      <c r="F20" s="1"/>
      <c r="G20" s="1" t="s">
        <v>14</v>
      </c>
      <c r="H20" s="15">
        <f>_xlfn.VAR.P(H6:H12)</f>
        <v>200.39749795918314</v>
      </c>
      <c r="I20" s="15">
        <f>_xlfn.VAR.P(I6:I12)</f>
        <v>36.878367346938717</v>
      </c>
      <c r="J20" s="15">
        <f>_xlfn.VAR.P(J6:J12)</f>
        <v>6.25</v>
      </c>
    </row>
    <row r="21" spans="1:10" x14ac:dyDescent="0.25">
      <c r="A21" s="3"/>
      <c r="B21" s="21">
        <v>31659</v>
      </c>
      <c r="C21" s="22">
        <v>109.4</v>
      </c>
      <c r="D21" s="24">
        <v>27</v>
      </c>
      <c r="E21" s="23"/>
      <c r="F21" s="1"/>
      <c r="G21" s="1" t="s">
        <v>15</v>
      </c>
      <c r="H21" s="15">
        <f>_xlfn.STDEV.P(H6:H12)</f>
        <v>14.156182322899884</v>
      </c>
      <c r="I21" s="15">
        <f>_xlfn.STDEV.P(I6:I12)</f>
        <v>6.0727561573752258</v>
      </c>
      <c r="J21" s="15">
        <f>_xlfn.STDEV.P(J6:J12)</f>
        <v>2.5</v>
      </c>
    </row>
    <row r="22" spans="1:10" x14ac:dyDescent="0.25">
      <c r="A22" s="3"/>
      <c r="B22" s="21">
        <v>32777</v>
      </c>
      <c r="C22" s="24">
        <v>97.91</v>
      </c>
      <c r="D22" s="24">
        <v>20</v>
      </c>
      <c r="E22" s="23"/>
      <c r="F22" s="1"/>
      <c r="G22" s="1" t="s">
        <v>10</v>
      </c>
      <c r="H22" s="15">
        <f t="shared" ref="H22" si="0">_xlfn.CONFIDENCE.T(0.05,H21,H16)</f>
        <v>13.092285033748967</v>
      </c>
      <c r="I22" s="15">
        <f t="shared" ref="I22:J22" si="1">_xlfn.CONFIDENCE.T(0.05,I21,I16)</f>
        <v>5.6163627127206821</v>
      </c>
      <c r="J22" s="15">
        <f t="shared" si="1"/>
        <v>22.461608830234404</v>
      </c>
    </row>
    <row r="23" spans="1:10" x14ac:dyDescent="0.25">
      <c r="A23" s="3"/>
      <c r="B23" s="5">
        <v>33107</v>
      </c>
      <c r="C23" s="6">
        <v>96.68</v>
      </c>
      <c r="D23" s="7">
        <v>17</v>
      </c>
      <c r="E23" s="8"/>
      <c r="F23" s="1"/>
    </row>
    <row r="24" spans="1:10" x14ac:dyDescent="0.25">
      <c r="A24" s="3"/>
      <c r="B24" s="9">
        <v>34193</v>
      </c>
      <c r="C24" s="10">
        <v>98</v>
      </c>
      <c r="D24" s="11">
        <v>22</v>
      </c>
      <c r="E24" s="12"/>
      <c r="F24" s="1"/>
    </row>
    <row r="25" spans="1:10" x14ac:dyDescent="0.25">
      <c r="A25" s="3"/>
      <c r="B25" s="9">
        <v>36789</v>
      </c>
      <c r="C25" s="10">
        <v>110</v>
      </c>
      <c r="D25" s="11">
        <v>11</v>
      </c>
      <c r="E25" s="11">
        <v>29</v>
      </c>
      <c r="F25" s="1"/>
    </row>
    <row r="26" spans="1:10" x14ac:dyDescent="0.25">
      <c r="A26" s="3"/>
      <c r="B26" s="43">
        <v>42905.686111111114</v>
      </c>
      <c r="C26" s="35">
        <v>63</v>
      </c>
      <c r="D26" s="36">
        <v>8.6</v>
      </c>
      <c r="E26" s="36">
        <v>24.8</v>
      </c>
      <c r="F26" s="1"/>
      <c r="G26" s="50"/>
    </row>
    <row r="27" spans="1:10" x14ac:dyDescent="0.25">
      <c r="A27" s="3"/>
      <c r="B27" s="42">
        <v>43061.470833333333</v>
      </c>
      <c r="C27" s="44">
        <v>65.400000000000006</v>
      </c>
      <c r="D27" s="44">
        <v>13</v>
      </c>
      <c r="E27" s="44">
        <v>23.1</v>
      </c>
      <c r="F27" s="1"/>
      <c r="G27" s="53"/>
      <c r="H27" s="53"/>
      <c r="I27" s="53"/>
      <c r="J27" s="52"/>
    </row>
    <row r="28" spans="1:10" x14ac:dyDescent="0.25">
      <c r="A28" s="27"/>
      <c r="B28" s="30"/>
      <c r="C28" s="33"/>
      <c r="D28" s="33"/>
      <c r="E28" s="33"/>
      <c r="F28" s="1"/>
    </row>
    <row r="29" spans="1:10" x14ac:dyDescent="0.25">
      <c r="A29" s="1"/>
      <c r="B29" s="31"/>
      <c r="C29" s="32"/>
      <c r="D29" s="32"/>
      <c r="E29" s="32"/>
      <c r="F29" s="27"/>
    </row>
    <row r="30" spans="1:10" x14ac:dyDescent="0.25">
      <c r="A30" s="1"/>
      <c r="B30" s="1"/>
      <c r="C30" s="1"/>
      <c r="D30" s="1"/>
      <c r="E30" s="1"/>
      <c r="F30" s="1"/>
    </row>
    <row r="31" spans="1:10" x14ac:dyDescent="0.25">
      <c r="A31" s="1"/>
      <c r="B31" s="1"/>
      <c r="C31" s="17"/>
      <c r="D31" s="17"/>
      <c r="E31" s="17"/>
      <c r="F31" s="1"/>
    </row>
    <row r="32" spans="1:10" x14ac:dyDescent="0.25">
      <c r="A32" s="33"/>
      <c r="B32" s="1"/>
      <c r="C32" s="15"/>
      <c r="D32" s="15"/>
      <c r="E32" s="15"/>
      <c r="F32" s="1"/>
    </row>
    <row r="33" spans="1:12" x14ac:dyDescent="0.25">
      <c r="A33" s="33"/>
      <c r="B33" s="1"/>
      <c r="C33" s="15"/>
      <c r="D33" s="15"/>
      <c r="E33" s="15"/>
      <c r="F33" s="1"/>
    </row>
    <row r="34" spans="1:12" x14ac:dyDescent="0.25">
      <c r="A34" s="34"/>
      <c r="B34" s="1"/>
      <c r="C34" s="15"/>
      <c r="D34" s="15"/>
      <c r="E34" s="15"/>
      <c r="F34" s="1"/>
    </row>
    <row r="35" spans="1:12" x14ac:dyDescent="0.25">
      <c r="A35" s="1"/>
      <c r="B35" s="1"/>
      <c r="C35" s="15"/>
      <c r="D35" s="15"/>
      <c r="E35" s="15"/>
      <c r="F35" s="1"/>
    </row>
    <row r="36" spans="1:12" x14ac:dyDescent="0.25">
      <c r="A36" s="1"/>
      <c r="B36" s="1"/>
      <c r="C36" s="15"/>
      <c r="D36" s="15"/>
      <c r="E36" s="15"/>
      <c r="F36" s="1"/>
    </row>
    <row r="37" spans="1:12" x14ac:dyDescent="0.25">
      <c r="A37" s="1"/>
      <c r="B37" s="1"/>
      <c r="C37" s="45" t="s">
        <v>6</v>
      </c>
      <c r="D37" s="45"/>
      <c r="E37" s="45"/>
      <c r="F37" s="1"/>
    </row>
    <row r="38" spans="1:12" x14ac:dyDescent="0.25">
      <c r="A38" s="1"/>
      <c r="B38" s="1"/>
      <c r="C38" s="1"/>
      <c r="D38" s="1"/>
      <c r="E38" s="1"/>
      <c r="F38" s="1"/>
    </row>
    <row r="39" spans="1:12" x14ac:dyDescent="0.25">
      <c r="A39" s="47" t="s">
        <v>18</v>
      </c>
      <c r="B39" s="48"/>
      <c r="C39" s="49" t="s">
        <v>20</v>
      </c>
      <c r="D39" s="50"/>
      <c r="E39" s="49"/>
      <c r="F39" s="51"/>
    </row>
    <row r="40" spans="1:12" ht="15" customHeight="1" x14ac:dyDescent="0.25">
      <c r="A40" s="53" t="s">
        <v>19</v>
      </c>
      <c r="B40" s="53"/>
      <c r="C40" s="53"/>
      <c r="D40" s="53"/>
      <c r="E40" s="53"/>
      <c r="F40" s="53"/>
      <c r="K40" s="52"/>
      <c r="L40" s="52"/>
    </row>
  </sheetData>
  <mergeCells count="7">
    <mergeCell ref="B2:E2"/>
    <mergeCell ref="G2:M2"/>
    <mergeCell ref="H5:J5"/>
    <mergeCell ref="G4:G5"/>
    <mergeCell ref="B4:B6"/>
    <mergeCell ref="C4:E4"/>
    <mergeCell ref="C6:E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Liepaja_2645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2020-12-27T22:04:31Z</cp:lastPrinted>
  <dcterms:created xsi:type="dcterms:W3CDTF">2020-11-10T06:40:49Z</dcterms:created>
  <dcterms:modified xsi:type="dcterms:W3CDTF">2020-12-27T22:04:44Z</dcterms:modified>
</cp:coreProperties>
</file>