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VARAM\Statistika\A11\"/>
    </mc:Choice>
  </mc:AlternateContent>
  <bookViews>
    <workbookView xWindow="-120" yWindow="-120" windowWidth="29040" windowHeight="15840"/>
  </bookViews>
  <sheets>
    <sheet name="Incukalns_1494" sheetId="1" r:id="rId1"/>
    <sheet name="R_analīze_SO4" sheetId="6" r:id="rId2"/>
    <sheet name="R_analīze_EVS" sheetId="5" r:id="rId3"/>
  </sheets>
  <definedNames>
    <definedName name="_xlnm._FilterDatabase" localSheetId="0" hidden="1">Incukalns_1494!#REF!</definedName>
  </definedNames>
  <calcPr calcId="181029"/>
</workbook>
</file>

<file path=xl/calcChain.xml><?xml version="1.0" encoding="utf-8"?>
<calcChain xmlns="http://schemas.openxmlformats.org/spreadsheetml/2006/main">
  <c r="R29" i="1" l="1"/>
  <c r="Q29" i="1"/>
  <c r="P29" i="1"/>
  <c r="O29" i="1"/>
  <c r="N29" i="1"/>
  <c r="M29" i="1"/>
  <c r="L29" i="1"/>
  <c r="R32" i="1" l="1"/>
  <c r="Q32" i="1"/>
  <c r="P32" i="1"/>
  <c r="O32" i="1"/>
  <c r="N32" i="1"/>
  <c r="L32" i="1"/>
  <c r="M32" i="1"/>
  <c r="R28" i="1" l="1"/>
  <c r="Q28" i="1"/>
  <c r="P28" i="1"/>
  <c r="O28" i="1"/>
  <c r="N28" i="1"/>
  <c r="M28" i="1"/>
  <c r="L28" i="1"/>
  <c r="R27" i="1"/>
  <c r="Q27" i="1"/>
  <c r="P27" i="1"/>
  <c r="O27" i="1"/>
  <c r="N27" i="1"/>
  <c r="M27" i="1"/>
  <c r="L27" i="1"/>
  <c r="R31" i="1" l="1"/>
  <c r="R30" i="1"/>
  <c r="Q31" i="1"/>
  <c r="Q30" i="1"/>
  <c r="P31" i="1"/>
  <c r="P30" i="1"/>
  <c r="O31" i="1"/>
  <c r="O30" i="1"/>
  <c r="N31" i="1"/>
  <c r="N30" i="1"/>
  <c r="L31" i="1"/>
  <c r="L30" i="1"/>
  <c r="N26" i="1" l="1"/>
  <c r="L26" i="1"/>
  <c r="M31" i="1" l="1"/>
  <c r="M30" i="1"/>
  <c r="R26" i="1"/>
  <c r="Q26" i="1"/>
  <c r="P26" i="1"/>
  <c r="O26" i="1"/>
  <c r="M26" i="1"/>
</calcChain>
</file>

<file path=xl/sharedStrings.xml><?xml version="1.0" encoding="utf-8"?>
<sst xmlns="http://schemas.openxmlformats.org/spreadsheetml/2006/main" count="96" uniqueCount="57">
  <si>
    <t>Datums</t>
  </si>
  <si>
    <t>mg/l</t>
  </si>
  <si>
    <t>µS/cm</t>
  </si>
  <si>
    <t>µg/l</t>
  </si>
  <si>
    <t>Testēšanas rezultāti</t>
  </si>
  <si>
    <t>ĶSP</t>
  </si>
  <si>
    <t>SVAV</t>
  </si>
  <si>
    <t>EVS</t>
  </si>
  <si>
    <t>TCE+PCE</t>
  </si>
  <si>
    <t>BTEX</t>
  </si>
  <si>
    <t>As</t>
  </si>
  <si>
    <r>
      <t>SO</t>
    </r>
    <r>
      <rPr>
        <vertAlign val="subscript"/>
        <sz val="10"/>
        <color theme="1"/>
        <rFont val="Calibri"/>
        <family val="2"/>
        <scheme val="minor"/>
      </rPr>
      <t>4</t>
    </r>
  </si>
  <si>
    <t>Robežvērtība</t>
  </si>
  <si>
    <t>Count</t>
  </si>
  <si>
    <t xml:space="preserve">Augšdevona Augšgaujas horizonts </t>
  </si>
  <si>
    <t>DB "Urbumi" dati</t>
  </si>
  <si>
    <t>Gads</t>
  </si>
  <si>
    <t>Mērvienība</t>
  </si>
  <si>
    <t>Tendenču aprēķinam sagatavotie dati</t>
  </si>
  <si>
    <t>Min</t>
  </si>
  <si>
    <t>Ar</t>
  </si>
  <si>
    <t>Max</t>
  </si>
  <si>
    <t>Median</t>
  </si>
  <si>
    <t>Var.p</t>
  </si>
  <si>
    <t>Stdev.p</t>
  </si>
  <si>
    <t>Confidence.T</t>
  </si>
  <si>
    <t>Koncentrācija, mazāka par metodes detektēšanas robežu (MDL), aizstāta ar 0,5*MDL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</si>
  <si>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</si>
  <si>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</si>
  <si>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</si>
  <si>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</si>
  <si>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</si>
  <si>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</si>
  <si>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</si>
  <si>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</si>
  <si>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</si>
  <si>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</si>
  <si>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</si>
  <si>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</si>
  <si>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</si>
  <si>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</si>
  <si>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</si>
  <si>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</si>
  <si>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</si>
  <si>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</si>
  <si>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</si>
  <si>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</si>
  <si>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</si>
  <si>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</si>
  <si>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95,0%</t>
  </si>
  <si>
    <t>Upper 95,0%</t>
  </si>
  <si>
    <t>RESIDUAL OUTPUT</t>
  </si>
  <si>
    <t>Observation</t>
  </si>
  <si>
    <t>Residuals</t>
  </si>
  <si>
    <t>Predicted 173</t>
  </si>
  <si>
    <t>Predicted 15</t>
  </si>
  <si>
    <t xml:space="preserve">apzīmēta koncentrācija, mazāka par metodes detektēšanas robežu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</si>
</sst>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-10476]dd/mm/yyyy;@"/>
    <numFmt numFmtId="165" formatCode="0.0"/>
    <numFmt numFmtId="166" formatCode="0.000"/>
    <numFmt numFmtId="167" formatCode="0.0000"/>
    <numFmt numFmtId="168" formatCode="0.00000"/>
  </numFmts>
  <fonts count="24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vertAlign val="subscript"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242729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19">
    <xf numFmtId="0" fontId="0" fillId="0" borderId="0" xfId="0"/>
    <xf numFmtId="0" fontId="19" fillId="0" borderId="10" xfId="0" applyFont="1" applyBorder="1"/>
    <xf numFmtId="0" fontId="19" fillId="0" borderId="0" xfId="0" applyFont="1"/>
    <xf numFmtId="0" fontId="19" fillId="0" borderId="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164" fontId="19" fillId="0" borderId="20" xfId="0" applyNumberFormat="1" applyFont="1" applyBorder="1" applyAlignment="1">
      <alignment horizontal="center" vertical="center"/>
    </xf>
    <xf numFmtId="0" fontId="20" fillId="0" borderId="0" xfId="0" applyFont="1"/>
    <xf numFmtId="164" fontId="19" fillId="0" borderId="21" xfId="0" applyNumberFormat="1" applyFont="1" applyBorder="1" applyAlignment="1">
      <alignment horizontal="center" vertical="center"/>
    </xf>
    <xf numFmtId="0" fontId="19" fillId="0" borderId="21" xfId="0" applyFont="1" applyBorder="1" applyAlignment="1">
      <alignment horizontal="right" vertical="center"/>
    </xf>
    <xf numFmtId="164" fontId="19" fillId="0" borderId="21" xfId="0" applyNumberFormat="1" applyFont="1" applyFill="1" applyBorder="1" applyAlignment="1">
      <alignment horizontal="center" vertical="center"/>
    </xf>
    <xf numFmtId="0" fontId="19" fillId="0" borderId="23" xfId="0" applyFont="1" applyBorder="1" applyAlignment="1">
      <alignment horizontal="right" vertical="center"/>
    </xf>
    <xf numFmtId="0" fontId="19" fillId="0" borderId="13" xfId="0" applyFont="1" applyBorder="1" applyAlignment="1">
      <alignment horizontal="right" vertical="center"/>
    </xf>
    <xf numFmtId="0" fontId="21" fillId="0" borderId="11" xfId="0" applyFont="1" applyFill="1" applyBorder="1" applyAlignment="1">
      <alignment horizontal="right" vertical="center"/>
    </xf>
    <xf numFmtId="0" fontId="21" fillId="0" borderId="0" xfId="0" applyFont="1" applyFill="1" applyBorder="1" applyAlignment="1">
      <alignment horizontal="right" vertical="center"/>
    </xf>
    <xf numFmtId="0" fontId="19" fillId="0" borderId="0" xfId="0" applyFont="1" applyFill="1" applyBorder="1"/>
    <xf numFmtId="0" fontId="20" fillId="0" borderId="24" xfId="0" applyFont="1" applyBorder="1"/>
    <xf numFmtId="0" fontId="20" fillId="0" borderId="26" xfId="0" applyFont="1" applyBorder="1"/>
    <xf numFmtId="0" fontId="20" fillId="0" borderId="28" xfId="0" applyFont="1" applyBorder="1"/>
    <xf numFmtId="166" fontId="19" fillId="0" borderId="0" xfId="0" applyNumberFormat="1" applyFont="1"/>
    <xf numFmtId="165" fontId="19" fillId="0" borderId="20" xfId="0" applyNumberFormat="1" applyFont="1" applyBorder="1" applyAlignment="1">
      <alignment horizontal="right" vertical="center"/>
    </xf>
    <xf numFmtId="165" fontId="19" fillId="0" borderId="21" xfId="0" applyNumberFormat="1" applyFont="1" applyBorder="1" applyAlignment="1">
      <alignment horizontal="right" vertical="center"/>
    </xf>
    <xf numFmtId="165" fontId="19" fillId="0" borderId="13" xfId="0" applyNumberFormat="1" applyFont="1" applyBorder="1" applyAlignment="1">
      <alignment horizontal="right" vertical="center"/>
    </xf>
    <xf numFmtId="2" fontId="19" fillId="0" borderId="13" xfId="0" applyNumberFormat="1" applyFont="1" applyBorder="1" applyAlignment="1">
      <alignment horizontal="right" vertical="center"/>
    </xf>
    <xf numFmtId="166" fontId="19" fillId="0" borderId="13" xfId="0" applyNumberFormat="1" applyFont="1" applyBorder="1" applyAlignment="1">
      <alignment horizontal="right" vertical="center"/>
    </xf>
    <xf numFmtId="0" fontId="0" fillId="0" borderId="0" xfId="0" applyFill="1"/>
    <xf numFmtId="0" fontId="20" fillId="0" borderId="0" xfId="0" applyFont="1" applyFill="1"/>
    <xf numFmtId="165" fontId="19" fillId="0" borderId="21" xfId="0" applyNumberFormat="1" applyFont="1" applyFill="1" applyBorder="1" applyAlignment="1">
      <alignment horizontal="right" vertical="center"/>
    </xf>
    <xf numFmtId="0" fontId="19" fillId="0" borderId="21" xfId="0" applyFont="1" applyFill="1" applyBorder="1" applyAlignment="1">
      <alignment horizontal="right" vertical="center"/>
    </xf>
    <xf numFmtId="0" fontId="20" fillId="0" borderId="26" xfId="0" applyFont="1" applyFill="1" applyBorder="1"/>
    <xf numFmtId="0" fontId="20" fillId="0" borderId="27" xfId="0" applyFont="1" applyFill="1" applyBorder="1"/>
    <xf numFmtId="2" fontId="20" fillId="0" borderId="27" xfId="0" applyNumberFormat="1" applyFont="1" applyFill="1" applyBorder="1"/>
    <xf numFmtId="166" fontId="19" fillId="0" borderId="21" xfId="0" applyNumberFormat="1" applyFont="1" applyFill="1" applyBorder="1" applyAlignment="1">
      <alignment horizontal="right" vertical="center"/>
    </xf>
    <xf numFmtId="2" fontId="19" fillId="0" borderId="21" xfId="0" applyNumberFormat="1" applyFont="1" applyFill="1" applyBorder="1" applyAlignment="1">
      <alignment horizontal="right" vertical="center"/>
    </xf>
    <xf numFmtId="0" fontId="19" fillId="0" borderId="0" xfId="0" applyFont="1" applyFill="1"/>
    <xf numFmtId="166" fontId="19" fillId="0" borderId="0" xfId="0" applyNumberFormat="1" applyFont="1" applyFill="1"/>
    <xf numFmtId="0" fontId="0" fillId="0" borderId="0" xfId="0" applyFill="1" applyBorder="1"/>
    <xf numFmtId="0" fontId="21" fillId="0" borderId="0" xfId="0" applyFont="1" applyFill="1" applyBorder="1" applyAlignment="1">
      <alignment horizontal="right"/>
    </xf>
    <xf numFmtId="164" fontId="19" fillId="0" borderId="29" xfId="0" applyNumberFormat="1" applyFont="1" applyFill="1" applyBorder="1" applyAlignment="1">
      <alignment horizontal="center" vertical="center"/>
    </xf>
    <xf numFmtId="0" fontId="19" fillId="0" borderId="29" xfId="0" applyFont="1" applyFill="1" applyBorder="1" applyAlignment="1">
      <alignment horizontal="right" vertical="center"/>
    </xf>
    <xf numFmtId="165" fontId="19" fillId="0" borderId="29" xfId="0" applyNumberFormat="1" applyFont="1" applyFill="1" applyBorder="1" applyAlignment="1">
      <alignment horizontal="right" vertical="center"/>
    </xf>
    <xf numFmtId="0" fontId="20" fillId="0" borderId="20" xfId="0" applyFont="1" applyBorder="1"/>
    <xf numFmtId="0" fontId="20" fillId="0" borderId="21" xfId="0" applyFont="1" applyBorder="1"/>
    <xf numFmtId="0" fontId="20" fillId="0" borderId="31" xfId="0" applyFont="1" applyBorder="1"/>
    <xf numFmtId="0" fontId="20" fillId="0" borderId="31" xfId="0" applyFont="1" applyFill="1" applyBorder="1"/>
    <xf numFmtId="0" fontId="20" fillId="0" borderId="21" xfId="0" applyFont="1" applyFill="1" applyBorder="1"/>
    <xf numFmtId="0" fontId="20" fillId="0" borderId="23" xfId="0" applyFont="1" applyBorder="1"/>
    <xf numFmtId="0" fontId="20" fillId="0" borderId="32" xfId="0" applyFont="1" applyBorder="1"/>
    <xf numFmtId="0" fontId="20" fillId="0" borderId="23" xfId="0" applyFont="1" applyFill="1" applyBorder="1"/>
    <xf numFmtId="165" fontId="19" fillId="0" borderId="28" xfId="0" applyNumberFormat="1" applyFont="1" applyBorder="1" applyAlignment="1">
      <alignment horizontal="right" vertical="center"/>
    </xf>
    <xf numFmtId="0" fontId="20" fillId="0" borderId="22" xfId="0" applyFont="1" applyBorder="1"/>
    <xf numFmtId="0" fontId="19" fillId="0" borderId="28" xfId="0" applyFont="1" applyBorder="1" applyAlignment="1">
      <alignment horizontal="right" vertical="center"/>
    </xf>
    <xf numFmtId="165" fontId="19" fillId="0" borderId="26" xfId="0" applyNumberFormat="1" applyFont="1" applyBorder="1" applyAlignment="1">
      <alignment horizontal="right" vertical="center"/>
    </xf>
    <xf numFmtId="0" fontId="19" fillId="0" borderId="26" xfId="0" applyFont="1" applyBorder="1" applyAlignment="1">
      <alignment horizontal="right" vertical="center"/>
    </xf>
    <xf numFmtId="2" fontId="19" fillId="0" borderId="0" xfId="0" applyNumberFormat="1" applyFont="1"/>
    <xf numFmtId="165" fontId="19" fillId="0" borderId="0" xfId="0" applyNumberFormat="1" applyFont="1"/>
    <xf numFmtId="165" fontId="19" fillId="0" borderId="23" xfId="0" applyNumberFormat="1" applyFont="1" applyBorder="1" applyAlignment="1">
      <alignment horizontal="right" vertical="center"/>
    </xf>
    <xf numFmtId="165" fontId="19" fillId="0" borderId="25" xfId="0" applyNumberFormat="1" applyFont="1" applyBorder="1" applyAlignment="1">
      <alignment horizontal="right" vertical="center"/>
    </xf>
    <xf numFmtId="2" fontId="19" fillId="33" borderId="23" xfId="0" applyNumberFormat="1" applyFont="1" applyFill="1" applyBorder="1" applyAlignment="1">
      <alignment horizontal="right" vertical="center"/>
    </xf>
    <xf numFmtId="2" fontId="19" fillId="33" borderId="21" xfId="0" applyNumberFormat="1" applyFont="1" applyFill="1" applyBorder="1" applyAlignment="1">
      <alignment horizontal="right" vertical="center"/>
    </xf>
    <xf numFmtId="0" fontId="19" fillId="33" borderId="21" xfId="0" applyFont="1" applyFill="1" applyBorder="1" applyAlignment="1">
      <alignment horizontal="right" vertical="center"/>
    </xf>
    <xf numFmtId="166" fontId="19" fillId="33" borderId="21" xfId="0" applyNumberFormat="1" applyFont="1" applyFill="1" applyBorder="1" applyAlignment="1">
      <alignment horizontal="right" vertical="center"/>
    </xf>
    <xf numFmtId="2" fontId="19" fillId="33" borderId="29" xfId="0" applyNumberFormat="1" applyFont="1" applyFill="1" applyBorder="1" applyAlignment="1">
      <alignment horizontal="right" vertical="center"/>
    </xf>
    <xf numFmtId="2" fontId="19" fillId="33" borderId="30" xfId="0" applyNumberFormat="1" applyFont="1" applyFill="1" applyBorder="1" applyAlignment="1">
      <alignment horizontal="right" vertical="center"/>
    </xf>
    <xf numFmtId="166" fontId="19" fillId="33" borderId="29" xfId="0" applyNumberFormat="1" applyFont="1" applyFill="1" applyBorder="1" applyAlignment="1">
      <alignment horizontal="right" vertical="center"/>
    </xf>
    <xf numFmtId="0" fontId="19" fillId="33" borderId="29" xfId="0" applyFont="1" applyFill="1" applyBorder="1" applyAlignment="1">
      <alignment horizontal="right" vertical="center"/>
    </xf>
    <xf numFmtId="167" fontId="19" fillId="0" borderId="28" xfId="0" applyNumberFormat="1" applyFont="1" applyBorder="1" applyAlignment="1">
      <alignment horizontal="right" vertical="center"/>
    </xf>
    <xf numFmtId="167" fontId="19" fillId="0" borderId="0" xfId="0" applyNumberFormat="1" applyFont="1" applyFill="1"/>
    <xf numFmtId="166" fontId="19" fillId="0" borderId="16" xfId="0" applyNumberFormat="1" applyFont="1" applyBorder="1" applyAlignment="1">
      <alignment horizontal="right" vertical="center"/>
    </xf>
    <xf numFmtId="167" fontId="19" fillId="0" borderId="21" xfId="0" applyNumberFormat="1" applyFont="1" applyBorder="1" applyAlignment="1">
      <alignment horizontal="right" vertical="center"/>
    </xf>
    <xf numFmtId="167" fontId="19" fillId="0" borderId="13" xfId="0" applyNumberFormat="1" applyFont="1" applyBorder="1" applyAlignment="1">
      <alignment horizontal="right" vertical="center"/>
    </xf>
    <xf numFmtId="166" fontId="19" fillId="0" borderId="25" xfId="0" applyNumberFormat="1" applyFont="1" applyFill="1" applyBorder="1" applyAlignment="1">
      <alignment horizontal="right" vertical="center"/>
    </xf>
    <xf numFmtId="166" fontId="20" fillId="0" borderId="27" xfId="0" applyNumberFormat="1" applyFont="1" applyFill="1" applyBorder="1"/>
    <xf numFmtId="166" fontId="19" fillId="0" borderId="22" xfId="0" applyNumberFormat="1" applyFont="1" applyFill="1" applyBorder="1" applyAlignment="1">
      <alignment horizontal="right" vertical="center"/>
    </xf>
    <xf numFmtId="2" fontId="19" fillId="0" borderId="28" xfId="0" applyNumberFormat="1" applyFont="1" applyFill="1" applyBorder="1" applyAlignment="1">
      <alignment horizontal="right" vertical="center"/>
    </xf>
    <xf numFmtId="166" fontId="19" fillId="0" borderId="28" xfId="0" applyNumberFormat="1" applyFont="1" applyFill="1" applyBorder="1" applyAlignment="1">
      <alignment horizontal="right" vertical="center"/>
    </xf>
    <xf numFmtId="166" fontId="19" fillId="0" borderId="0" xfId="0" applyNumberFormat="1" applyFont="1" applyFill="1" applyBorder="1" applyAlignment="1">
      <alignment horizontal="right" vertical="center"/>
    </xf>
    <xf numFmtId="0" fontId="21" fillId="0" borderId="11" xfId="0" applyFont="1" applyBorder="1" applyAlignment="1">
      <alignment horizontal="center" vertical="center"/>
    </xf>
    <xf numFmtId="0" fontId="19" fillId="0" borderId="0" xfId="0" applyFont="1" applyFill="1" applyBorder="1" applyAlignment="1">
      <alignment horizontal="left" vertical="center"/>
    </xf>
    <xf numFmtId="167" fontId="19" fillId="0" borderId="0" xfId="0" applyNumberFormat="1" applyFont="1"/>
    <xf numFmtId="166" fontId="19" fillId="33" borderId="0" xfId="0" applyNumberFormat="1" applyFont="1" applyFill="1"/>
    <xf numFmtId="0" fontId="19" fillId="0" borderId="0" xfId="0" applyFont="1" applyFill="1" applyBorder="1" applyAlignment="1">
      <alignment horizontal="right" vertical="center"/>
    </xf>
    <xf numFmtId="166" fontId="19" fillId="0" borderId="0" xfId="0" applyNumberFormat="1" applyFont="1" applyFill="1" applyAlignment="1">
      <alignment horizontal="left" wrapText="1"/>
    </xf>
    <xf numFmtId="0" fontId="19" fillId="0" borderId="17" xfId="0" applyFont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22" fillId="0" borderId="0" xfId="0" applyFont="1"/>
    <xf numFmtId="0" fontId="23" fillId="0" borderId="34" xfId="0" applyFont="1" applyFill="1" applyBorder="1" applyAlignment="1">
      <alignment horizontal="centerContinuous"/>
    </xf>
    <xf numFmtId="0" fontId="22" fillId="0" borderId="0" xfId="0" applyFont="1" applyFill="1" applyBorder="1" applyAlignment="1"/>
    <xf numFmtId="0" fontId="22" fillId="0" borderId="33" xfId="0" applyFont="1" applyFill="1" applyBorder="1" applyAlignment="1"/>
    <xf numFmtId="0" fontId="23" fillId="0" borderId="34" xfId="0" applyFont="1" applyFill="1" applyBorder="1" applyAlignment="1">
      <alignment horizontal="center"/>
    </xf>
    <xf numFmtId="168" fontId="22" fillId="0" borderId="0" xfId="0" applyNumberFormat="1" applyFont="1" applyFill="1" applyBorder="1" applyAlignment="1"/>
    <xf numFmtId="166" fontId="22" fillId="0" borderId="0" xfId="0" applyNumberFormat="1" applyFont="1" applyFill="1" applyBorder="1" applyAlignment="1"/>
    <xf numFmtId="166" fontId="22" fillId="0" borderId="33" xfId="0" applyNumberFormat="1" applyFont="1" applyFill="1" applyBorder="1" applyAlignment="1"/>
    <xf numFmtId="168" fontId="22" fillId="0" borderId="33" xfId="0" applyNumberFormat="1" applyFont="1" applyFill="1" applyBorder="1" applyAlignment="1"/>
    <xf numFmtId="0" fontId="22" fillId="0" borderId="0" xfId="0" applyFont="1" applyFill="1" applyBorder="1" applyAlignment="1">
      <alignment horizontal="right" vertical="center"/>
    </xf>
    <xf numFmtId="166" fontId="22" fillId="0" borderId="0" xfId="0" applyNumberFormat="1" applyFont="1" applyFill="1" applyBorder="1" applyAlignment="1">
      <alignment horizontal="right" vertical="center"/>
    </xf>
    <xf numFmtId="0" fontId="22" fillId="0" borderId="33" xfId="0" applyFont="1" applyFill="1" applyBorder="1" applyAlignment="1">
      <alignment horizontal="right" vertical="center"/>
    </xf>
    <xf numFmtId="166" fontId="22" fillId="0" borderId="33" xfId="0" applyNumberFormat="1" applyFont="1" applyFill="1" applyBorder="1" applyAlignment="1">
      <alignment horizontal="right" vertical="center"/>
    </xf>
    <xf numFmtId="168" fontId="22" fillId="0" borderId="33" xfId="0" applyNumberFormat="1" applyFont="1" applyFill="1" applyBorder="1" applyAlignment="1">
      <alignment horizontal="right" vertical="center"/>
    </xf>
    <xf numFmtId="168" fontId="22" fillId="0" borderId="0" xfId="0" applyNumberFormat="1" applyFont="1" applyFill="1" applyBorder="1" applyAlignment="1">
      <alignment horizontal="right" vertical="center"/>
    </xf>
    <xf numFmtId="0" fontId="22" fillId="0" borderId="0" xfId="0" applyFont="1" applyFill="1" applyBorder="1" applyAlignment="1">
      <alignment horizontal="left" vertical="center"/>
    </xf>
    <xf numFmtId="0" fontId="22" fillId="0" borderId="33" xfId="0" applyFont="1" applyFill="1" applyBorder="1" applyAlignment="1">
      <alignment horizontal="left" vertical="center"/>
    </xf>
    <xf numFmtId="167" fontId="22" fillId="0" borderId="0" xfId="0" applyNumberFormat="1" applyFont="1" applyFill="1" applyBorder="1" applyAlignment="1">
      <alignment horizontal="right" vertical="center"/>
    </xf>
    <xf numFmtId="1" fontId="19" fillId="0" borderId="28" xfId="0" applyNumberFormat="1" applyFont="1" applyBorder="1"/>
    <xf numFmtId="1" fontId="19" fillId="0" borderId="21" xfId="0" applyNumberFormat="1" applyFont="1" applyBorder="1"/>
    <xf numFmtId="1" fontId="19" fillId="0" borderId="26" xfId="0" applyNumberFormat="1" applyFont="1" applyBorder="1"/>
    <xf numFmtId="0" fontId="19" fillId="0" borderId="14" xfId="0" applyFont="1" applyBorder="1"/>
    <xf numFmtId="0" fontId="19" fillId="0" borderId="0" xfId="0" applyFont="1" applyBorder="1"/>
    <xf numFmtId="0" fontId="0" fillId="0" borderId="26" xfId="0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21" fillId="0" borderId="0" xfId="0" applyFont="1" applyAlignment="1">
      <alignment horizontal="center"/>
    </xf>
    <xf numFmtId="166" fontId="19" fillId="0" borderId="0" xfId="0" applyNumberFormat="1" applyFont="1" applyFill="1" applyAlignment="1">
      <alignment horizontal="left" vertical="center" wrapText="1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19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100" b="1"/>
              <a:t>SO</a:t>
            </a:r>
            <a:r>
              <a:rPr lang="lv-LV" sz="1100" b="1" baseline="-25000"/>
              <a:t>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Incukalns_1494!$K$5:$K$22</c:f>
              <c:numCache>
                <c:formatCode>0</c:formatCode>
                <c:ptCount val="18"/>
                <c:pt idx="0">
                  <c:v>1997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2011</c:v>
                </c:pt>
                <c:pt idx="12">
                  <c:v>2013</c:v>
                </c:pt>
                <c:pt idx="13">
                  <c:v>2014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</c:numCache>
            </c:numRef>
          </c:cat>
          <c:val>
            <c:numRef>
              <c:f>Incukalns_1494!$K$5:$K$22</c:f>
              <c:numCache>
                <c:formatCode>0</c:formatCode>
                <c:ptCount val="18"/>
                <c:pt idx="0">
                  <c:v>1997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2011</c:v>
                </c:pt>
                <c:pt idx="12">
                  <c:v>2013</c:v>
                </c:pt>
                <c:pt idx="13">
                  <c:v>2014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D79-4858-9622-6651804ECD08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1771448565798577"/>
                  <c:y val="-0.3132166920278077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Incukalns_1494!$K$5:$K$22</c:f>
              <c:numCache>
                <c:formatCode>0</c:formatCode>
                <c:ptCount val="18"/>
                <c:pt idx="0">
                  <c:v>1997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2011</c:v>
                </c:pt>
                <c:pt idx="12">
                  <c:v>2013</c:v>
                </c:pt>
                <c:pt idx="13">
                  <c:v>2014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</c:numCache>
            </c:numRef>
          </c:cat>
          <c:val>
            <c:numRef>
              <c:f>Incukalns_1494!$M$5:$M$22</c:f>
              <c:numCache>
                <c:formatCode>0.0</c:formatCode>
                <c:ptCount val="18"/>
                <c:pt idx="0">
                  <c:v>15</c:v>
                </c:pt>
                <c:pt idx="1">
                  <c:v>20</c:v>
                </c:pt>
                <c:pt idx="2">
                  <c:v>20</c:v>
                </c:pt>
                <c:pt idx="3">
                  <c:v>18</c:v>
                </c:pt>
                <c:pt idx="4">
                  <c:v>11</c:v>
                </c:pt>
                <c:pt idx="5">
                  <c:v>9.8000000000000007</c:v>
                </c:pt>
                <c:pt idx="6">
                  <c:v>9.6</c:v>
                </c:pt>
                <c:pt idx="7">
                  <c:v>8.8000000000000007</c:v>
                </c:pt>
                <c:pt idx="8">
                  <c:v>8.3000000000000007</c:v>
                </c:pt>
                <c:pt idx="9">
                  <c:v>8.4</c:v>
                </c:pt>
                <c:pt idx="10">
                  <c:v>9.1</c:v>
                </c:pt>
                <c:pt idx="11">
                  <c:v>8.6</c:v>
                </c:pt>
                <c:pt idx="12">
                  <c:v>11.6</c:v>
                </c:pt>
                <c:pt idx="13">
                  <c:v>10.38</c:v>
                </c:pt>
                <c:pt idx="14">
                  <c:v>8.3000000000000007</c:v>
                </c:pt>
                <c:pt idx="15">
                  <c:v>8.9499999999999993</c:v>
                </c:pt>
                <c:pt idx="16">
                  <c:v>8.9</c:v>
                </c:pt>
                <c:pt idx="17">
                  <c:v>8.8000000000000007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6C82-45C5-866C-BF81F6D93E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27894584"/>
        <c:axId val="227893800"/>
      </c:lineChart>
      <c:catAx>
        <c:axId val="227894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27893800"/>
        <c:crosses val="autoZero"/>
        <c:auto val="0"/>
        <c:lblAlgn val="ctr"/>
        <c:lblOffset val="100"/>
        <c:tickLblSkip val="2"/>
        <c:noMultiLvlLbl val="0"/>
      </c:catAx>
      <c:valAx>
        <c:axId val="227893800"/>
        <c:scaling>
          <c:orientation val="minMax"/>
          <c:max val="21"/>
          <c:min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1"/>
                  <a:t>mg</a:t>
                </a:r>
                <a:r>
                  <a:rPr lang="lv-LV" sz="800" b="1"/>
                  <a:t>/l</a:t>
                </a:r>
                <a:endParaRPr lang="en-US" sz="8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27894584"/>
        <c:crosses val="autoZero"/>
        <c:crossBetween val="between"/>
        <c:minorUnit val="0.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100" b="1"/>
              <a:t>EVS</a:t>
            </a:r>
            <a:endParaRPr lang="en-US" sz="1100" b="1"/>
          </a:p>
        </c:rich>
      </c:tx>
      <c:layout>
        <c:manualLayout>
          <c:xMode val="edge"/>
          <c:yMode val="edge"/>
          <c:x val="0.43606570092138147"/>
          <c:y val="2.141900636048918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>
        <c:manualLayout>
          <c:layoutTarget val="inner"/>
          <c:xMode val="edge"/>
          <c:yMode val="edge"/>
          <c:x val="6.6111845474752712E-2"/>
          <c:y val="0.13698984302862421"/>
          <c:w val="0.91552549341418255"/>
          <c:h val="0.68208199736805752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Incukalns_1494!$K$5:$K$22</c:f>
              <c:numCache>
                <c:formatCode>0</c:formatCode>
                <c:ptCount val="18"/>
                <c:pt idx="0">
                  <c:v>1997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2011</c:v>
                </c:pt>
                <c:pt idx="12">
                  <c:v>2013</c:v>
                </c:pt>
                <c:pt idx="13">
                  <c:v>2014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</c:numCache>
            </c:numRef>
          </c:cat>
          <c:val>
            <c:numRef>
              <c:f>Incukalns_1494!$K$5:$K$22</c:f>
              <c:numCache>
                <c:formatCode>0</c:formatCode>
                <c:ptCount val="18"/>
                <c:pt idx="0">
                  <c:v>1997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2011</c:v>
                </c:pt>
                <c:pt idx="12">
                  <c:v>2013</c:v>
                </c:pt>
                <c:pt idx="13">
                  <c:v>2014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254-49C6-A7E4-93C9548806F9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1.7473388164726281E-2"/>
                  <c:y val="0.1262452728360828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Incukalns_1494!$K$5:$K$22</c:f>
              <c:numCache>
                <c:formatCode>0</c:formatCode>
                <c:ptCount val="18"/>
                <c:pt idx="0">
                  <c:v>1997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2011</c:v>
                </c:pt>
                <c:pt idx="12">
                  <c:v>2013</c:v>
                </c:pt>
                <c:pt idx="13">
                  <c:v>2014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</c:numCache>
            </c:numRef>
          </c:cat>
          <c:val>
            <c:numRef>
              <c:f>Incukalns_1494!$O$5:$O$22</c:f>
              <c:numCache>
                <c:formatCode>General</c:formatCode>
                <c:ptCount val="18"/>
                <c:pt idx="0">
                  <c:v>173</c:v>
                </c:pt>
                <c:pt idx="1">
                  <c:v>251</c:v>
                </c:pt>
                <c:pt idx="2">
                  <c:v>251</c:v>
                </c:pt>
                <c:pt idx="3">
                  <c:v>277</c:v>
                </c:pt>
                <c:pt idx="4">
                  <c:v>272</c:v>
                </c:pt>
                <c:pt idx="5">
                  <c:v>310</c:v>
                </c:pt>
                <c:pt idx="6">
                  <c:v>248</c:v>
                </c:pt>
                <c:pt idx="7">
                  <c:v>260</c:v>
                </c:pt>
                <c:pt idx="8">
                  <c:v>260</c:v>
                </c:pt>
                <c:pt idx="9">
                  <c:v>264</c:v>
                </c:pt>
                <c:pt idx="10">
                  <c:v>279</c:v>
                </c:pt>
                <c:pt idx="11">
                  <c:v>282</c:v>
                </c:pt>
                <c:pt idx="12">
                  <c:v>363</c:v>
                </c:pt>
                <c:pt idx="13">
                  <c:v>342</c:v>
                </c:pt>
                <c:pt idx="14">
                  <c:v>341</c:v>
                </c:pt>
                <c:pt idx="15">
                  <c:v>335</c:v>
                </c:pt>
                <c:pt idx="16">
                  <c:v>359</c:v>
                </c:pt>
                <c:pt idx="17">
                  <c:v>295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4494-4458-88E9-B059A02839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25781656"/>
        <c:axId val="225779304"/>
      </c:lineChart>
      <c:catAx>
        <c:axId val="2257816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25779304"/>
        <c:crosses val="autoZero"/>
        <c:auto val="0"/>
        <c:lblAlgn val="ctr"/>
        <c:lblOffset val="100"/>
        <c:tickLblSkip val="2"/>
        <c:noMultiLvlLbl val="0"/>
      </c:catAx>
      <c:valAx>
        <c:axId val="225779304"/>
        <c:scaling>
          <c:orientation val="minMax"/>
          <c:max val="400"/>
          <c:min val="1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b" anchorCtr="0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1"/>
                  <a:t>µS/cm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b" anchorCtr="0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25781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326230</xdr:colOff>
      <xdr:row>38</xdr:row>
      <xdr:rowOff>14287</xdr:rowOff>
    </xdr:from>
    <xdr:to>
      <xdr:col>10</xdr:col>
      <xdr:colOff>23813</xdr:colOff>
      <xdr:row>53</xdr:row>
      <xdr:rowOff>178594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357185</xdr:colOff>
      <xdr:row>37</xdr:row>
      <xdr:rowOff>185738</xdr:rowOff>
    </xdr:from>
    <xdr:to>
      <xdr:col>18</xdr:col>
      <xdr:colOff>238123</xdr:colOff>
      <xdr:row>55</xdr:row>
      <xdr:rowOff>71437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2"/>
  <sheetViews>
    <sheetView tabSelected="1" zoomScale="80" zoomScaleNormal="80" workbookViewId="0">
      <selection activeCell="V53" sqref="V53"/>
    </sheetView>
  </sheetViews>
  <sheetFormatPr defaultRowHeight="15" x14ac:dyDescent="0.25"/>
  <cols>
    <col min="1" max="1" width="5" customWidth="1"/>
    <col min="2" max="2" width="15.5703125" customWidth="1"/>
    <col min="3" max="3" width="8" customWidth="1"/>
    <col min="4" max="4" width="10.28515625" customWidth="1"/>
    <col min="6" max="6" width="10.5703125" customWidth="1"/>
    <col min="7" max="8" width="9.7109375" customWidth="1"/>
    <col min="9" max="9" width="11.5703125" customWidth="1"/>
    <col min="10" max="10" width="9.28515625" customWidth="1"/>
    <col min="11" max="11" width="15.28515625" customWidth="1"/>
    <col min="12" max="12" width="8.7109375" customWidth="1"/>
    <col min="13" max="13" width="8.85546875" customWidth="1"/>
    <col min="14" max="14" width="9.28515625" customWidth="1"/>
    <col min="15" max="15" width="9.140625" customWidth="1"/>
    <col min="16" max="16" width="8.7109375" customWidth="1"/>
    <col min="17" max="17" width="9.140625" customWidth="1"/>
    <col min="18" max="18" width="9.28515625" bestFit="1" customWidth="1"/>
  </cols>
  <sheetData>
    <row r="1" spans="2:19" ht="12.6" customHeight="1" x14ac:dyDescent="0.25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2:19" ht="12.6" customHeight="1" x14ac:dyDescent="0.25">
      <c r="B2" s="113" t="s">
        <v>15</v>
      </c>
      <c r="C2" s="113"/>
      <c r="D2" s="113"/>
      <c r="E2" s="113"/>
      <c r="F2" s="113"/>
      <c r="G2" s="113"/>
      <c r="H2" s="113"/>
      <c r="I2" s="113"/>
      <c r="J2" s="2"/>
      <c r="K2" s="2"/>
      <c r="L2" s="113" t="s">
        <v>18</v>
      </c>
      <c r="M2" s="113"/>
      <c r="N2" s="113"/>
      <c r="O2" s="113"/>
      <c r="P2" s="113"/>
      <c r="Q2" s="113"/>
      <c r="R2" s="2"/>
      <c r="S2" s="2"/>
    </row>
    <row r="3" spans="2:19" ht="12.6" customHeight="1" x14ac:dyDescent="0.25">
      <c r="B3" s="1"/>
      <c r="C3" s="1"/>
      <c r="D3" s="1"/>
      <c r="E3" s="1"/>
      <c r="F3" s="1"/>
      <c r="G3" s="1"/>
      <c r="H3" s="1"/>
      <c r="I3" s="1"/>
      <c r="J3" s="2"/>
      <c r="K3" s="2"/>
      <c r="L3" s="1"/>
      <c r="M3" s="1"/>
      <c r="N3" s="1"/>
      <c r="O3" s="1"/>
      <c r="P3" s="1"/>
      <c r="Q3" s="1"/>
      <c r="R3" s="1"/>
      <c r="S3" s="2"/>
    </row>
    <row r="4" spans="2:19" ht="12.6" customHeight="1" x14ac:dyDescent="0.25">
      <c r="B4" s="117" t="s">
        <v>0</v>
      </c>
      <c r="C4" s="108" t="s">
        <v>4</v>
      </c>
      <c r="D4" s="109"/>
      <c r="E4" s="109"/>
      <c r="F4" s="109"/>
      <c r="G4" s="109"/>
      <c r="H4" s="109"/>
      <c r="I4" s="110"/>
      <c r="J4" s="2"/>
      <c r="K4" s="4" t="s">
        <v>16</v>
      </c>
      <c r="L4" s="82" t="s">
        <v>5</v>
      </c>
      <c r="M4" s="82" t="s">
        <v>11</v>
      </c>
      <c r="N4" s="82" t="s">
        <v>6</v>
      </c>
      <c r="O4" s="82" t="s">
        <v>7</v>
      </c>
      <c r="P4" s="82" t="s">
        <v>8</v>
      </c>
      <c r="Q4" s="82" t="s">
        <v>9</v>
      </c>
      <c r="R4" s="4" t="s">
        <v>10</v>
      </c>
      <c r="S4" s="2"/>
    </row>
    <row r="5" spans="2:19" ht="12.6" customHeight="1" x14ac:dyDescent="0.25">
      <c r="B5" s="118"/>
      <c r="C5" s="82" t="s">
        <v>5</v>
      </c>
      <c r="D5" s="82" t="s">
        <v>11</v>
      </c>
      <c r="E5" s="82" t="s">
        <v>6</v>
      </c>
      <c r="F5" s="82" t="s">
        <v>7</v>
      </c>
      <c r="G5" s="82" t="s">
        <v>8</v>
      </c>
      <c r="H5" s="82" t="s">
        <v>9</v>
      </c>
      <c r="I5" s="4" t="s">
        <v>10</v>
      </c>
      <c r="J5" s="2"/>
      <c r="K5" s="102">
        <v>1997</v>
      </c>
      <c r="L5" s="49"/>
      <c r="M5" s="20">
        <v>15</v>
      </c>
      <c r="N5" s="49"/>
      <c r="O5" s="8">
        <v>173</v>
      </c>
      <c r="P5" s="41"/>
      <c r="Q5" s="45"/>
      <c r="R5" s="45"/>
      <c r="S5" s="2"/>
    </row>
    <row r="6" spans="2:19" ht="12.6" customHeight="1" x14ac:dyDescent="0.25">
      <c r="B6" s="107"/>
      <c r="C6" s="111" t="s">
        <v>1</v>
      </c>
      <c r="D6" s="112"/>
      <c r="E6" s="112"/>
      <c r="F6" s="4" t="s">
        <v>2</v>
      </c>
      <c r="G6" s="108" t="s">
        <v>3</v>
      </c>
      <c r="H6" s="109"/>
      <c r="I6" s="110"/>
      <c r="J6" s="2"/>
      <c r="K6" s="103">
        <v>1999</v>
      </c>
      <c r="L6" s="49"/>
      <c r="M6" s="20">
        <v>20</v>
      </c>
      <c r="N6" s="49"/>
      <c r="O6" s="8">
        <v>251</v>
      </c>
      <c r="P6" s="41"/>
      <c r="Q6" s="45"/>
      <c r="R6" s="45"/>
      <c r="S6" s="2"/>
    </row>
    <row r="7" spans="2:19" ht="12.6" customHeight="1" x14ac:dyDescent="0.25">
      <c r="B7" s="5">
        <v>33036</v>
      </c>
      <c r="C7" s="40"/>
      <c r="D7" s="19">
        <v>6.99</v>
      </c>
      <c r="E7" s="40"/>
      <c r="F7" s="15"/>
      <c r="G7" s="40"/>
      <c r="H7" s="46"/>
      <c r="I7" s="46"/>
      <c r="J7" s="2"/>
      <c r="K7" s="103">
        <v>2000</v>
      </c>
      <c r="L7" s="49"/>
      <c r="M7" s="20">
        <v>20</v>
      </c>
      <c r="N7" s="49"/>
      <c r="O7" s="8">
        <v>251</v>
      </c>
      <c r="P7" s="41"/>
      <c r="Q7" s="45"/>
      <c r="R7" s="45"/>
      <c r="S7" s="2"/>
    </row>
    <row r="8" spans="2:19" ht="12.6" customHeight="1" x14ac:dyDescent="0.25">
      <c r="B8" s="7">
        <v>33332</v>
      </c>
      <c r="C8" s="41"/>
      <c r="D8" s="20">
        <v>11.11</v>
      </c>
      <c r="E8" s="16"/>
      <c r="F8" s="41"/>
      <c r="G8" s="41"/>
      <c r="H8" s="45"/>
      <c r="I8" s="45"/>
      <c r="J8" s="2"/>
      <c r="K8" s="103">
        <v>2001</v>
      </c>
      <c r="L8" s="49"/>
      <c r="M8" s="20">
        <v>18</v>
      </c>
      <c r="N8" s="49"/>
      <c r="O8" s="8">
        <v>277</v>
      </c>
      <c r="P8" s="41"/>
      <c r="Q8" s="45"/>
      <c r="R8" s="45"/>
      <c r="S8" s="2"/>
    </row>
    <row r="9" spans="2:19" ht="12.6" customHeight="1" x14ac:dyDescent="0.25">
      <c r="B9" s="7">
        <v>34201</v>
      </c>
      <c r="C9" s="6"/>
      <c r="D9" s="20">
        <v>10</v>
      </c>
      <c r="E9" s="41"/>
      <c r="F9" s="10">
        <v>228</v>
      </c>
      <c r="G9" s="41"/>
      <c r="H9" s="45"/>
      <c r="I9" s="45"/>
      <c r="J9" s="2"/>
      <c r="K9" s="103">
        <v>2002</v>
      </c>
      <c r="L9" s="49"/>
      <c r="M9" s="20">
        <v>11</v>
      </c>
      <c r="N9" s="49"/>
      <c r="O9" s="8">
        <v>272</v>
      </c>
      <c r="P9" s="41"/>
      <c r="Q9" s="45"/>
      <c r="R9" s="45"/>
      <c r="S9" s="2"/>
    </row>
    <row r="10" spans="2:19" ht="12.6" customHeight="1" x14ac:dyDescent="0.25">
      <c r="B10" s="7">
        <v>34729</v>
      </c>
      <c r="C10" s="42"/>
      <c r="D10" s="20">
        <v>6.6</v>
      </c>
      <c r="E10" s="16"/>
      <c r="F10" s="6"/>
      <c r="G10" s="41"/>
      <c r="H10" s="45"/>
      <c r="I10" s="45"/>
      <c r="J10" s="2"/>
      <c r="K10" s="103">
        <v>2003</v>
      </c>
      <c r="L10" s="49"/>
      <c r="M10" s="20">
        <v>9.8000000000000007</v>
      </c>
      <c r="N10" s="49"/>
      <c r="O10" s="8">
        <v>310</v>
      </c>
      <c r="P10" s="41"/>
      <c r="Q10" s="45"/>
      <c r="R10" s="45"/>
      <c r="S10" s="2"/>
    </row>
    <row r="11" spans="2:19" ht="12.6" customHeight="1" x14ac:dyDescent="0.25">
      <c r="B11" s="7">
        <v>35473</v>
      </c>
      <c r="C11" s="42"/>
      <c r="D11" s="20">
        <v>15</v>
      </c>
      <c r="E11" s="41"/>
      <c r="F11" s="8">
        <v>173</v>
      </c>
      <c r="G11" s="41"/>
      <c r="H11" s="45"/>
      <c r="I11" s="45"/>
      <c r="J11" s="2"/>
      <c r="K11" s="103">
        <v>2004</v>
      </c>
      <c r="L11" s="49"/>
      <c r="M11" s="20">
        <v>9.6</v>
      </c>
      <c r="N11" s="49"/>
      <c r="O11" s="8">
        <v>248</v>
      </c>
      <c r="P11" s="41"/>
      <c r="Q11" s="45"/>
      <c r="R11" s="45"/>
      <c r="S11" s="2"/>
    </row>
    <row r="12" spans="2:19" ht="12.6" customHeight="1" x14ac:dyDescent="0.25">
      <c r="B12" s="7">
        <v>36487</v>
      </c>
      <c r="C12" s="42"/>
      <c r="D12" s="20">
        <v>20</v>
      </c>
      <c r="E12" s="41"/>
      <c r="F12" s="8">
        <v>251</v>
      </c>
      <c r="G12" s="41"/>
      <c r="H12" s="45"/>
      <c r="I12" s="45"/>
      <c r="J12" s="2"/>
      <c r="K12" s="103">
        <v>2005</v>
      </c>
      <c r="L12" s="49"/>
      <c r="M12" s="20">
        <v>8.8000000000000007</v>
      </c>
      <c r="N12" s="49"/>
      <c r="O12" s="8">
        <v>260</v>
      </c>
      <c r="P12" s="41"/>
      <c r="Q12" s="45"/>
      <c r="R12" s="45"/>
      <c r="S12" s="2"/>
    </row>
    <row r="13" spans="2:19" ht="12.6" customHeight="1" x14ac:dyDescent="0.25">
      <c r="B13" s="7">
        <v>36537</v>
      </c>
      <c r="C13" s="41"/>
      <c r="D13" s="20">
        <v>20</v>
      </c>
      <c r="E13" s="41"/>
      <c r="F13" s="8">
        <v>251</v>
      </c>
      <c r="G13" s="41"/>
      <c r="H13" s="45"/>
      <c r="I13" s="45"/>
      <c r="J13" s="2"/>
      <c r="K13" s="103">
        <v>2006</v>
      </c>
      <c r="L13" s="49"/>
      <c r="M13" s="20">
        <v>8.3000000000000007</v>
      </c>
      <c r="N13" s="49"/>
      <c r="O13" s="8">
        <v>260</v>
      </c>
      <c r="P13" s="41"/>
      <c r="Q13" s="45"/>
      <c r="R13" s="45"/>
      <c r="S13" s="2"/>
    </row>
    <row r="14" spans="2:19" ht="12.6" customHeight="1" x14ac:dyDescent="0.25">
      <c r="B14" s="7">
        <v>37181</v>
      </c>
      <c r="C14" s="6"/>
      <c r="D14" s="20">
        <v>18</v>
      </c>
      <c r="E14" s="41"/>
      <c r="F14" s="8">
        <v>277</v>
      </c>
      <c r="G14" s="41"/>
      <c r="H14" s="45"/>
      <c r="I14" s="45"/>
      <c r="J14" s="2"/>
      <c r="K14" s="103">
        <v>2007</v>
      </c>
      <c r="L14" s="49"/>
      <c r="M14" s="20">
        <v>8.4</v>
      </c>
      <c r="N14" s="49"/>
      <c r="O14" s="8">
        <v>264</v>
      </c>
      <c r="P14" s="41"/>
      <c r="Q14" s="45"/>
      <c r="R14" s="45"/>
      <c r="S14" s="2"/>
    </row>
    <row r="15" spans="2:19" ht="12.6" customHeight="1" x14ac:dyDescent="0.25">
      <c r="B15" s="7">
        <v>37466</v>
      </c>
      <c r="C15" s="41"/>
      <c r="D15" s="20">
        <v>11</v>
      </c>
      <c r="E15" s="17"/>
      <c r="F15" s="8">
        <v>272</v>
      </c>
      <c r="G15" s="41"/>
      <c r="H15" s="45"/>
      <c r="I15" s="45"/>
      <c r="J15" s="2"/>
      <c r="K15" s="103">
        <v>2008</v>
      </c>
      <c r="L15" s="49"/>
      <c r="M15" s="20">
        <v>9.1</v>
      </c>
      <c r="N15" s="49"/>
      <c r="O15" s="8">
        <v>279</v>
      </c>
      <c r="P15" s="41"/>
      <c r="Q15" s="45"/>
      <c r="R15" s="45"/>
      <c r="S15" s="2"/>
    </row>
    <row r="16" spans="2:19" ht="12.6" customHeight="1" x14ac:dyDescent="0.25">
      <c r="B16" s="7">
        <v>37945</v>
      </c>
      <c r="C16" s="41"/>
      <c r="D16" s="20">
        <v>9.8000000000000007</v>
      </c>
      <c r="E16" s="6"/>
      <c r="F16" s="8">
        <v>310</v>
      </c>
      <c r="G16" s="41"/>
      <c r="H16" s="45"/>
      <c r="I16" s="45"/>
      <c r="J16" s="2"/>
      <c r="K16" s="103">
        <v>2011</v>
      </c>
      <c r="L16" s="49"/>
      <c r="M16" s="20">
        <v>8.6</v>
      </c>
      <c r="N16" s="49"/>
      <c r="O16" s="8">
        <v>282</v>
      </c>
      <c r="P16" s="41"/>
      <c r="Q16" s="45"/>
      <c r="R16" s="45"/>
      <c r="S16" s="2"/>
    </row>
    <row r="17" spans="1:19" ht="12.6" customHeight="1" x14ac:dyDescent="0.25">
      <c r="B17" s="7">
        <v>38244</v>
      </c>
      <c r="C17" s="6"/>
      <c r="D17" s="20">
        <v>9.6</v>
      </c>
      <c r="E17" s="41"/>
      <c r="F17" s="8">
        <v>248</v>
      </c>
      <c r="G17" s="41"/>
      <c r="H17" s="45"/>
      <c r="I17" s="45"/>
      <c r="J17" s="2"/>
      <c r="K17" s="103">
        <v>2013</v>
      </c>
      <c r="L17" s="49"/>
      <c r="M17" s="20">
        <v>11.6</v>
      </c>
      <c r="N17" s="49"/>
      <c r="O17" s="8">
        <v>363</v>
      </c>
      <c r="P17" s="44"/>
      <c r="Q17" s="47"/>
      <c r="R17" s="70">
        <v>0.1</v>
      </c>
      <c r="S17" s="2"/>
    </row>
    <row r="18" spans="1:19" ht="12.6" customHeight="1" x14ac:dyDescent="0.25">
      <c r="B18" s="7">
        <v>38503</v>
      </c>
      <c r="C18" s="41"/>
      <c r="D18" s="20">
        <v>8.8000000000000007</v>
      </c>
      <c r="E18" s="41"/>
      <c r="F18" s="8">
        <v>260</v>
      </c>
      <c r="G18" s="41"/>
      <c r="H18" s="45"/>
      <c r="I18" s="45"/>
      <c r="J18" s="2"/>
      <c r="K18" s="104">
        <v>2014</v>
      </c>
      <c r="L18" s="6"/>
      <c r="M18" s="51">
        <v>10.38</v>
      </c>
      <c r="N18" s="6"/>
      <c r="O18" s="52">
        <v>342</v>
      </c>
      <c r="P18" s="28"/>
      <c r="Q18" s="29"/>
      <c r="R18" s="71"/>
      <c r="S18" s="2"/>
    </row>
    <row r="19" spans="1:19" ht="12.6" customHeight="1" x14ac:dyDescent="0.25">
      <c r="B19" s="7">
        <v>38992</v>
      </c>
      <c r="C19" s="42"/>
      <c r="D19" s="20">
        <v>8.3000000000000007</v>
      </c>
      <c r="E19" s="6"/>
      <c r="F19" s="8">
        <v>260</v>
      </c>
      <c r="G19" s="41"/>
      <c r="H19" s="45"/>
      <c r="I19" s="45"/>
      <c r="J19" s="2"/>
      <c r="K19" s="103">
        <v>2017</v>
      </c>
      <c r="L19" s="55">
        <v>1</v>
      </c>
      <c r="M19" s="20">
        <v>8.3000000000000007</v>
      </c>
      <c r="N19" s="68">
        <v>2E-3</v>
      </c>
      <c r="O19" s="8">
        <v>341</v>
      </c>
      <c r="P19" s="32">
        <v>0.1</v>
      </c>
      <c r="Q19" s="31">
        <v>1</v>
      </c>
      <c r="R19" s="72">
        <v>0.1</v>
      </c>
      <c r="S19" s="105"/>
    </row>
    <row r="20" spans="1:19" ht="12.6" customHeight="1" x14ac:dyDescent="0.25">
      <c r="A20" s="24"/>
      <c r="B20" s="7">
        <v>39247</v>
      </c>
      <c r="C20" s="42"/>
      <c r="D20" s="20">
        <v>8.4</v>
      </c>
      <c r="E20" s="41"/>
      <c r="F20" s="8">
        <v>264</v>
      </c>
      <c r="G20" s="41"/>
      <c r="H20" s="45"/>
      <c r="I20" s="45"/>
      <c r="J20" s="33"/>
      <c r="K20" s="103">
        <v>2018</v>
      </c>
      <c r="L20" s="56">
        <v>1</v>
      </c>
      <c r="M20" s="48">
        <v>8.9499999999999993</v>
      </c>
      <c r="N20" s="65">
        <v>1.5E-3</v>
      </c>
      <c r="O20" s="50">
        <v>335</v>
      </c>
      <c r="P20" s="73">
        <v>0.1</v>
      </c>
      <c r="Q20" s="74">
        <v>1.1000000000000001</v>
      </c>
      <c r="R20" s="70">
        <v>0.17499999999999999</v>
      </c>
      <c r="S20" s="2"/>
    </row>
    <row r="21" spans="1:19" ht="12.6" customHeight="1" x14ac:dyDescent="0.25">
      <c r="A21" s="24"/>
      <c r="B21" s="9">
        <v>39609</v>
      </c>
      <c r="C21" s="43"/>
      <c r="D21" s="26">
        <v>9.1</v>
      </c>
      <c r="E21" s="44"/>
      <c r="F21" s="27">
        <v>279</v>
      </c>
      <c r="G21" s="44"/>
      <c r="H21" s="47"/>
      <c r="I21" s="47"/>
      <c r="J21" s="33"/>
      <c r="K21" s="103">
        <v>2019</v>
      </c>
      <c r="L21" s="20">
        <v>2.25</v>
      </c>
      <c r="M21" s="20">
        <v>8.9</v>
      </c>
      <c r="N21" s="68">
        <v>5.0000000000000001E-3</v>
      </c>
      <c r="O21" s="8">
        <v>359</v>
      </c>
      <c r="P21" s="32">
        <v>0.105</v>
      </c>
      <c r="Q21" s="31">
        <v>1.05</v>
      </c>
      <c r="R21" s="72">
        <v>0.625</v>
      </c>
      <c r="S21" s="105"/>
    </row>
    <row r="22" spans="1:19" ht="12.6" customHeight="1" x14ac:dyDescent="0.25">
      <c r="A22" s="24"/>
      <c r="B22" s="9">
        <v>40709</v>
      </c>
      <c r="C22" s="43"/>
      <c r="D22" s="26">
        <v>8.6</v>
      </c>
      <c r="E22" s="44"/>
      <c r="F22" s="27">
        <v>282</v>
      </c>
      <c r="G22" s="28"/>
      <c r="H22" s="44"/>
      <c r="I22" s="29"/>
      <c r="J22" s="33"/>
      <c r="K22" s="104">
        <v>2020</v>
      </c>
      <c r="L22" s="21">
        <v>3.5</v>
      </c>
      <c r="M22" s="21">
        <v>8.8000000000000007</v>
      </c>
      <c r="N22" s="69">
        <v>1.5E-3</v>
      </c>
      <c r="O22" s="11">
        <v>295</v>
      </c>
      <c r="P22" s="22">
        <v>0.1</v>
      </c>
      <c r="Q22" s="23">
        <v>7.4999999999999997E-2</v>
      </c>
      <c r="R22" s="67">
        <v>0.6</v>
      </c>
      <c r="S22" s="2"/>
    </row>
    <row r="23" spans="1:19" ht="12.6" customHeight="1" x14ac:dyDescent="0.25">
      <c r="A23" s="24"/>
      <c r="B23" s="9">
        <v>41543.668055555558</v>
      </c>
      <c r="C23" s="43"/>
      <c r="D23" s="26">
        <v>11.6</v>
      </c>
      <c r="E23" s="44"/>
      <c r="F23" s="27">
        <v>363</v>
      </c>
      <c r="G23" s="44"/>
      <c r="H23" s="29"/>
      <c r="I23" s="57">
        <v>0.2</v>
      </c>
      <c r="J23" s="33"/>
      <c r="K23" s="76" t="s">
        <v>12</v>
      </c>
      <c r="L23" s="12">
        <v>45</v>
      </c>
      <c r="M23" s="12">
        <v>137.5</v>
      </c>
      <c r="N23" s="12">
        <v>0.1</v>
      </c>
      <c r="O23" s="12">
        <v>580</v>
      </c>
      <c r="P23" s="12">
        <v>5</v>
      </c>
      <c r="Q23" s="12">
        <v>5</v>
      </c>
      <c r="R23" s="12">
        <v>7.45</v>
      </c>
      <c r="S23" s="105"/>
    </row>
    <row r="24" spans="1:19" ht="12.6" customHeight="1" x14ac:dyDescent="0.25">
      <c r="A24" s="24"/>
      <c r="B24" s="9">
        <v>41955.598611111112</v>
      </c>
      <c r="C24" s="43"/>
      <c r="D24" s="26">
        <v>10.38</v>
      </c>
      <c r="E24" s="25"/>
      <c r="F24" s="27">
        <v>342</v>
      </c>
      <c r="G24" s="28"/>
      <c r="H24" s="43"/>
      <c r="I24" s="30"/>
      <c r="J24" s="33"/>
      <c r="K24" s="4" t="s">
        <v>17</v>
      </c>
      <c r="L24" s="111" t="s">
        <v>1</v>
      </c>
      <c r="M24" s="112"/>
      <c r="N24" s="112"/>
      <c r="O24" s="4" t="s">
        <v>2</v>
      </c>
      <c r="P24" s="108" t="s">
        <v>3</v>
      </c>
      <c r="Q24" s="109"/>
      <c r="R24" s="110"/>
      <c r="S24" s="2"/>
    </row>
    <row r="25" spans="1:19" ht="12.6" customHeight="1" x14ac:dyDescent="0.25">
      <c r="A25" s="24"/>
      <c r="B25" s="9">
        <v>42821.555555555555</v>
      </c>
      <c r="C25" s="44"/>
      <c r="D25" s="26">
        <v>8.4</v>
      </c>
      <c r="E25" s="44"/>
      <c r="F25" s="27">
        <v>343</v>
      </c>
      <c r="G25" s="44"/>
      <c r="H25" s="44"/>
      <c r="I25" s="57">
        <v>0.2</v>
      </c>
      <c r="J25" s="33"/>
      <c r="K25" s="2"/>
      <c r="L25" s="3"/>
      <c r="M25" s="3"/>
      <c r="N25" s="3"/>
      <c r="O25" s="3"/>
      <c r="P25" s="3"/>
      <c r="Q25" s="3"/>
      <c r="R25" s="3"/>
      <c r="S25" s="106"/>
    </row>
    <row r="26" spans="1:19" ht="12.6" customHeight="1" x14ac:dyDescent="0.25">
      <c r="A26" s="24"/>
      <c r="B26" s="9">
        <v>43024.513888888891</v>
      </c>
      <c r="C26" s="59">
        <v>2</v>
      </c>
      <c r="D26" s="26">
        <v>8.1999999999999993</v>
      </c>
      <c r="E26" s="60">
        <v>4.0000000000000001E-3</v>
      </c>
      <c r="F26" s="27">
        <v>338</v>
      </c>
      <c r="G26" s="58">
        <v>0.2</v>
      </c>
      <c r="H26" s="58">
        <v>2</v>
      </c>
      <c r="I26" s="57">
        <v>0.2</v>
      </c>
      <c r="J26" s="33"/>
      <c r="K26" s="2" t="s">
        <v>13</v>
      </c>
      <c r="L26" s="2">
        <f t="shared" ref="L26:R26" si="0">COUNT(L5:L22)</f>
        <v>4</v>
      </c>
      <c r="M26" s="2">
        <f t="shared" si="0"/>
        <v>18</v>
      </c>
      <c r="N26" s="2">
        <f t="shared" si="0"/>
        <v>4</v>
      </c>
      <c r="O26" s="2">
        <f t="shared" si="0"/>
        <v>18</v>
      </c>
      <c r="P26" s="2">
        <f t="shared" si="0"/>
        <v>4</v>
      </c>
      <c r="Q26" s="2">
        <f t="shared" si="0"/>
        <v>4</v>
      </c>
      <c r="R26" s="2">
        <f t="shared" si="0"/>
        <v>5</v>
      </c>
      <c r="S26" s="2"/>
    </row>
    <row r="27" spans="1:19" ht="12.6" customHeight="1" x14ac:dyDescent="0.25">
      <c r="A27" s="24"/>
      <c r="B27" s="9">
        <v>43298.515972222223</v>
      </c>
      <c r="C27" s="59">
        <v>2</v>
      </c>
      <c r="D27" s="26">
        <v>9.6</v>
      </c>
      <c r="E27" s="60">
        <v>3.0000000000000001E-3</v>
      </c>
      <c r="F27" s="27">
        <v>354</v>
      </c>
      <c r="G27" s="32"/>
      <c r="H27" s="32"/>
      <c r="I27" s="57">
        <v>0.5</v>
      </c>
      <c r="J27" s="33"/>
      <c r="K27" s="2" t="s">
        <v>19</v>
      </c>
      <c r="L27" s="54">
        <f t="shared" ref="L27:R27" si="1">MIN(L5:L22)</f>
        <v>1</v>
      </c>
      <c r="M27" s="2">
        <f t="shared" si="1"/>
        <v>8.3000000000000007</v>
      </c>
      <c r="N27" s="2">
        <f t="shared" si="1"/>
        <v>1.5E-3</v>
      </c>
      <c r="O27" s="2">
        <f t="shared" si="1"/>
        <v>173</v>
      </c>
      <c r="P27" s="53">
        <f t="shared" si="1"/>
        <v>0.1</v>
      </c>
      <c r="Q27" s="2">
        <f t="shared" si="1"/>
        <v>7.4999999999999997E-2</v>
      </c>
      <c r="R27" s="18">
        <f t="shared" si="1"/>
        <v>0.1</v>
      </c>
      <c r="S27" s="2"/>
    </row>
    <row r="28" spans="1:19" ht="12.6" customHeight="1" x14ac:dyDescent="0.25">
      <c r="A28" s="24"/>
      <c r="B28" s="9">
        <v>43395.681944444441</v>
      </c>
      <c r="C28" s="59">
        <v>2</v>
      </c>
      <c r="D28" s="26">
        <v>8.3000000000000007</v>
      </c>
      <c r="E28" s="60">
        <v>3.0000000000000001E-3</v>
      </c>
      <c r="F28" s="27">
        <v>316</v>
      </c>
      <c r="G28" s="58">
        <v>0.2</v>
      </c>
      <c r="H28" s="58">
        <v>2.2000000000000002</v>
      </c>
      <c r="I28" s="57">
        <v>0.2</v>
      </c>
      <c r="J28" s="33"/>
      <c r="K28" s="2" t="s">
        <v>21</v>
      </c>
      <c r="L28" s="2">
        <f t="shared" ref="L28:R28" si="2">MAX(L5:L22)</f>
        <v>3.5</v>
      </c>
      <c r="M28" s="54">
        <f t="shared" si="2"/>
        <v>20</v>
      </c>
      <c r="N28" s="78">
        <f t="shared" si="2"/>
        <v>5.0000000000000001E-3</v>
      </c>
      <c r="O28" s="2">
        <f t="shared" si="2"/>
        <v>363</v>
      </c>
      <c r="P28" s="53">
        <f t="shared" si="2"/>
        <v>0.105</v>
      </c>
      <c r="Q28" s="18">
        <f t="shared" si="2"/>
        <v>1.1000000000000001</v>
      </c>
      <c r="R28" s="2">
        <f t="shared" si="2"/>
        <v>0.625</v>
      </c>
      <c r="S28" s="2"/>
    </row>
    <row r="29" spans="1:19" ht="12.6" customHeight="1" x14ac:dyDescent="0.25">
      <c r="A29" s="24"/>
      <c r="B29" s="9">
        <v>43556.474999999999</v>
      </c>
      <c r="C29" s="59">
        <v>2</v>
      </c>
      <c r="D29" s="26">
        <v>8.5</v>
      </c>
      <c r="E29" s="31">
        <v>8.6E-3</v>
      </c>
      <c r="F29" s="27">
        <v>343</v>
      </c>
      <c r="G29" s="58">
        <v>0.2</v>
      </c>
      <c r="H29" s="58">
        <v>2.2000000000000002</v>
      </c>
      <c r="I29" s="57">
        <v>0.2</v>
      </c>
      <c r="J29" s="33"/>
      <c r="K29" s="2" t="s">
        <v>22</v>
      </c>
      <c r="L29" s="18">
        <f t="shared" ref="L29:R29" si="3">MEDIAN(L5:L22)</f>
        <v>1.625</v>
      </c>
      <c r="M29" s="18">
        <f t="shared" si="3"/>
        <v>9.35</v>
      </c>
      <c r="N29" s="18">
        <f t="shared" si="3"/>
        <v>1.75E-3</v>
      </c>
      <c r="O29" s="18">
        <f t="shared" si="3"/>
        <v>278</v>
      </c>
      <c r="P29" s="18">
        <f t="shared" si="3"/>
        <v>0.1</v>
      </c>
      <c r="Q29" s="18">
        <f t="shared" si="3"/>
        <v>1.0249999999999999</v>
      </c>
      <c r="R29" s="18">
        <f t="shared" si="3"/>
        <v>0.17499999999999999</v>
      </c>
      <c r="S29" s="106"/>
    </row>
    <row r="30" spans="1:19" ht="12.6" customHeight="1" x14ac:dyDescent="0.25">
      <c r="A30" s="24"/>
      <c r="B30" s="9">
        <v>43768.518750000003</v>
      </c>
      <c r="C30" s="59">
        <v>7</v>
      </c>
      <c r="D30" s="26">
        <v>9.3000000000000007</v>
      </c>
      <c r="E30" s="60">
        <v>3.0000000000000001E-3</v>
      </c>
      <c r="F30" s="27">
        <v>375</v>
      </c>
      <c r="G30" s="58">
        <v>0.01</v>
      </c>
      <c r="H30" s="58">
        <v>2</v>
      </c>
      <c r="I30" s="32">
        <v>1.1499999999999999</v>
      </c>
      <c r="J30" s="33"/>
      <c r="K30" s="14" t="s">
        <v>23</v>
      </c>
      <c r="L30" s="18">
        <f t="shared" ref="L30:R30" si="4">_xlfn.VAR.P(L5:L22)</f>
        <v>1.07421875</v>
      </c>
      <c r="M30" s="18">
        <f t="shared" si="4"/>
        <v>15.469331172839533</v>
      </c>
      <c r="N30" s="18">
        <f t="shared" si="4"/>
        <v>2.125E-6</v>
      </c>
      <c r="O30" s="18">
        <f t="shared" si="4"/>
        <v>2183.7283950617284</v>
      </c>
      <c r="P30" s="18">
        <f t="shared" si="4"/>
        <v>4.6874999999999826E-6</v>
      </c>
      <c r="Q30" s="18">
        <f t="shared" si="4"/>
        <v>0.17949218749999984</v>
      </c>
      <c r="R30" s="18">
        <f t="shared" si="4"/>
        <v>5.7849999999999964E-2</v>
      </c>
      <c r="S30" s="2"/>
    </row>
    <row r="31" spans="1:19" ht="12.6" customHeight="1" x14ac:dyDescent="0.25">
      <c r="A31" s="35"/>
      <c r="B31" s="37">
        <v>44012.526388888888</v>
      </c>
      <c r="C31" s="64">
        <v>7</v>
      </c>
      <c r="D31" s="39">
        <v>8.8000000000000007</v>
      </c>
      <c r="E31" s="63">
        <v>3.0000000000000001E-3</v>
      </c>
      <c r="F31" s="38">
        <v>295</v>
      </c>
      <c r="G31" s="61">
        <v>0.2</v>
      </c>
      <c r="H31" s="61">
        <v>0.15</v>
      </c>
      <c r="I31" s="62">
        <v>0.6</v>
      </c>
      <c r="J31" s="33"/>
      <c r="K31" s="14" t="s">
        <v>24</v>
      </c>
      <c r="L31" s="18">
        <f t="shared" ref="L31:R31" si="5">_xlfn.STDEV.P(L5:L22)</f>
        <v>1.0364452469860626</v>
      </c>
      <c r="M31" s="18">
        <f t="shared" si="5"/>
        <v>3.9331070634855001</v>
      </c>
      <c r="N31" s="18">
        <f t="shared" si="5"/>
        <v>1.4577379737113251E-3</v>
      </c>
      <c r="O31" s="18">
        <f t="shared" si="5"/>
        <v>46.730379787261825</v>
      </c>
      <c r="P31" s="18">
        <f t="shared" si="5"/>
        <v>2.1650635094610927E-3</v>
      </c>
      <c r="Q31" s="18">
        <f t="shared" si="5"/>
        <v>0.42366518325205793</v>
      </c>
      <c r="R31" s="18">
        <f t="shared" si="5"/>
        <v>0.24052026941611379</v>
      </c>
      <c r="S31" s="2"/>
    </row>
    <row r="32" spans="1:19" ht="12.6" customHeight="1" x14ac:dyDescent="0.25">
      <c r="A32" s="35"/>
      <c r="B32" s="36"/>
      <c r="C32" s="13"/>
      <c r="D32" s="13"/>
      <c r="E32" s="13"/>
      <c r="F32" s="13"/>
      <c r="G32" s="13"/>
      <c r="H32" s="13"/>
      <c r="I32" s="13"/>
      <c r="J32" s="33"/>
      <c r="K32" s="2" t="s">
        <v>25</v>
      </c>
      <c r="L32" s="18">
        <f t="shared" ref="L32:R32" si="6">_xlfn.CONFIDENCE.T(0.05,L31,L26)</f>
        <v>1.649215673449828</v>
      </c>
      <c r="M32" s="18">
        <f t="shared" si="6"/>
        <v>1.9558881281229399</v>
      </c>
      <c r="N32" s="18">
        <f t="shared" si="6"/>
        <v>2.3195864142546837E-3</v>
      </c>
      <c r="O32" s="18">
        <f t="shared" si="6"/>
        <v>23.238471156079822</v>
      </c>
      <c r="P32" s="18">
        <f t="shared" si="6"/>
        <v>3.4450991831945178E-3</v>
      </c>
      <c r="Q32" s="18">
        <f t="shared" si="6"/>
        <v>0.67414584855892867</v>
      </c>
      <c r="R32" s="18">
        <f t="shared" si="6"/>
        <v>0.29864535937225839</v>
      </c>
      <c r="S32" s="2"/>
    </row>
    <row r="33" spans="1:19" ht="12.6" customHeight="1" x14ac:dyDescent="0.25">
      <c r="A33" s="35"/>
      <c r="B33" s="80" t="s">
        <v>20</v>
      </c>
      <c r="C33" s="79"/>
      <c r="D33" s="114" t="s">
        <v>56</v>
      </c>
      <c r="E33" s="114"/>
      <c r="F33" s="114"/>
      <c r="G33" s="114"/>
      <c r="H33" s="114"/>
      <c r="I33" s="114"/>
      <c r="J33" s="33"/>
      <c r="K33" s="2"/>
      <c r="L33" s="2"/>
      <c r="M33" s="2"/>
      <c r="N33" s="2"/>
      <c r="O33" s="2"/>
      <c r="P33" s="18"/>
      <c r="Q33" s="18"/>
      <c r="R33" s="18"/>
      <c r="S33" s="2"/>
    </row>
    <row r="34" spans="1:19" ht="12.6" customHeight="1" x14ac:dyDescent="0.25">
      <c r="A34" s="35"/>
      <c r="B34" s="77"/>
      <c r="C34" s="13"/>
      <c r="D34" s="13"/>
      <c r="E34" s="13"/>
      <c r="F34" s="13"/>
      <c r="G34" s="13"/>
      <c r="H34" s="13"/>
      <c r="I34" s="13"/>
      <c r="J34" s="33"/>
      <c r="K34" s="114" t="s">
        <v>26</v>
      </c>
      <c r="L34" s="114"/>
      <c r="M34" s="114"/>
      <c r="N34" s="114"/>
      <c r="O34" s="114"/>
      <c r="P34" s="114"/>
      <c r="Q34" s="114"/>
      <c r="R34" s="114"/>
      <c r="S34" s="2"/>
    </row>
    <row r="35" spans="1:19" ht="12.6" customHeight="1" x14ac:dyDescent="0.25">
      <c r="A35" s="24"/>
      <c r="B35" s="2"/>
      <c r="C35" s="2"/>
      <c r="D35" s="2"/>
      <c r="E35" s="2"/>
      <c r="F35" s="83"/>
      <c r="G35" s="115"/>
      <c r="H35" s="115"/>
      <c r="I35" s="115"/>
      <c r="J35" s="33"/>
      <c r="K35" s="2"/>
      <c r="L35" s="2"/>
      <c r="M35" s="2"/>
      <c r="N35" s="2"/>
      <c r="O35" s="2"/>
      <c r="P35" s="2"/>
      <c r="Q35" s="2"/>
      <c r="R35" s="2"/>
      <c r="S35" s="2"/>
    </row>
    <row r="36" spans="1:19" ht="12.6" customHeight="1" x14ac:dyDescent="0.25">
      <c r="A36" s="24"/>
      <c r="B36" s="116" t="s">
        <v>14</v>
      </c>
      <c r="C36" s="116"/>
      <c r="D36" s="116"/>
      <c r="E36" s="116"/>
      <c r="F36" s="83"/>
      <c r="G36" s="83"/>
      <c r="H36" s="83"/>
      <c r="I36" s="83"/>
      <c r="J36" s="33"/>
      <c r="K36" s="2"/>
      <c r="L36" s="18"/>
      <c r="M36" s="18"/>
      <c r="N36" s="18"/>
      <c r="O36" s="18"/>
      <c r="P36" s="18"/>
      <c r="Q36" s="18"/>
      <c r="R36" s="18"/>
      <c r="S36" s="2"/>
    </row>
    <row r="37" spans="1:19" x14ac:dyDescent="0.25">
      <c r="A37" s="24"/>
      <c r="B37" s="33"/>
      <c r="C37" s="33"/>
      <c r="D37" s="33"/>
      <c r="E37" s="75"/>
      <c r="F37" s="33"/>
      <c r="G37" s="33"/>
      <c r="H37" s="33"/>
      <c r="I37" s="33"/>
      <c r="J37" s="24"/>
      <c r="K37" s="2"/>
      <c r="L37" s="2"/>
      <c r="M37" s="2"/>
      <c r="N37" s="2"/>
      <c r="O37" s="2"/>
      <c r="P37" s="2"/>
      <c r="Q37" s="2"/>
      <c r="R37" s="2"/>
    </row>
    <row r="38" spans="1:19" x14ac:dyDescent="0.25">
      <c r="A38" s="24"/>
      <c r="B38" s="33"/>
      <c r="C38" s="34"/>
      <c r="D38" s="34"/>
      <c r="E38" s="34"/>
      <c r="F38" s="34"/>
      <c r="G38" s="34"/>
      <c r="H38" s="34"/>
      <c r="I38" s="34"/>
      <c r="J38" s="24"/>
      <c r="K38" s="2"/>
      <c r="L38" s="18"/>
      <c r="M38" s="18"/>
      <c r="N38" s="18"/>
      <c r="O38" s="18"/>
      <c r="P38" s="18"/>
      <c r="Q38" s="18"/>
      <c r="R38" s="18"/>
    </row>
    <row r="39" spans="1:19" x14ac:dyDescent="0.25">
      <c r="A39" s="24"/>
      <c r="B39" s="14"/>
      <c r="C39" s="34"/>
      <c r="D39" s="34"/>
      <c r="E39" s="66"/>
      <c r="F39" s="34"/>
      <c r="G39" s="34"/>
      <c r="H39" s="34"/>
      <c r="I39" s="34"/>
      <c r="J39" s="81"/>
      <c r="K39" s="2"/>
      <c r="L39" s="18"/>
      <c r="M39" s="18"/>
      <c r="N39" s="18"/>
      <c r="O39" s="18"/>
      <c r="P39" s="18"/>
      <c r="Q39" s="18"/>
      <c r="R39" s="18"/>
    </row>
    <row r="40" spans="1:19" x14ac:dyDescent="0.25">
      <c r="A40" s="24"/>
      <c r="E40" s="81"/>
      <c r="F40" s="81"/>
      <c r="G40" s="81"/>
      <c r="H40" s="81"/>
      <c r="I40" s="81"/>
      <c r="J40" s="24"/>
      <c r="K40" s="2"/>
      <c r="L40" s="2"/>
      <c r="M40" s="2"/>
      <c r="N40" s="2"/>
      <c r="O40" s="2"/>
      <c r="P40" s="2"/>
      <c r="Q40" s="2"/>
      <c r="R40" s="2"/>
    </row>
    <row r="41" spans="1:19" x14ac:dyDescent="0.25">
      <c r="F41" s="34"/>
      <c r="G41" s="34"/>
      <c r="H41" s="34"/>
      <c r="I41" s="34"/>
    </row>
    <row r="42" spans="1:19" x14ac:dyDescent="0.25">
      <c r="B42" s="2"/>
      <c r="C42" s="18"/>
      <c r="D42" s="18"/>
      <c r="E42" s="18"/>
      <c r="F42" s="18"/>
      <c r="G42" s="18"/>
      <c r="H42" s="18"/>
      <c r="I42" s="18"/>
    </row>
  </sheetData>
  <mergeCells count="12">
    <mergeCell ref="G35:I35"/>
    <mergeCell ref="B2:I2"/>
    <mergeCell ref="B36:E36"/>
    <mergeCell ref="D33:I33"/>
    <mergeCell ref="B4:B5"/>
    <mergeCell ref="C6:E6"/>
    <mergeCell ref="G6:I6"/>
    <mergeCell ref="P24:R24"/>
    <mergeCell ref="L24:N24"/>
    <mergeCell ref="L2:Q2"/>
    <mergeCell ref="K34:R34"/>
    <mergeCell ref="C4:I4"/>
  </mergeCells>
  <pageMargins left="0.7" right="0.7" top="0.75" bottom="0.75" header="0.3" footer="0.3"/>
  <pageSetup paperSize="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topLeftCell="A4" workbookViewId="0">
      <selection activeCell="M32" sqref="M32"/>
    </sheetView>
  </sheetViews>
  <sheetFormatPr defaultRowHeight="15" x14ac:dyDescent="0.25"/>
  <cols>
    <col min="2" max="2" width="17" customWidth="1"/>
    <col min="3" max="3" width="12.42578125" customWidth="1"/>
    <col min="4" max="4" width="14" customWidth="1"/>
    <col min="5" max="5" width="10.42578125" customWidth="1"/>
    <col min="6" max="6" width="10.5703125" customWidth="1"/>
    <col min="7" max="7" width="13.85546875" customWidth="1"/>
    <col min="8" max="8" width="11.42578125" customWidth="1"/>
    <col min="9" max="9" width="12.140625" customWidth="1"/>
    <col min="10" max="10" width="13.140625" customWidth="1"/>
  </cols>
  <sheetData>
    <row r="1" spans="2:10" s="84" customFormat="1" ht="12.6" customHeight="1" x14ac:dyDescent="0.2">
      <c r="B1" s="84" t="s">
        <v>27</v>
      </c>
    </row>
    <row r="2" spans="2:10" s="84" customFormat="1" ht="12.6" customHeight="1" thickBot="1" x14ac:dyDescent="0.25"/>
    <row r="3" spans="2:10" s="84" customFormat="1" ht="12.6" customHeight="1" x14ac:dyDescent="0.2">
      <c r="B3" s="85" t="s">
        <v>28</v>
      </c>
      <c r="C3" s="85"/>
    </row>
    <row r="4" spans="2:10" s="84" customFormat="1" ht="12.6" customHeight="1" x14ac:dyDescent="0.2">
      <c r="B4" s="99" t="s">
        <v>29</v>
      </c>
      <c r="C4" s="94">
        <v>0.6094416967613403</v>
      </c>
    </row>
    <row r="5" spans="2:10" s="84" customFormat="1" ht="12.6" customHeight="1" x14ac:dyDescent="0.2">
      <c r="B5" s="99" t="s">
        <v>30</v>
      </c>
      <c r="C5" s="94">
        <v>0.37141918175134153</v>
      </c>
    </row>
    <row r="6" spans="2:10" s="84" customFormat="1" ht="12.6" customHeight="1" x14ac:dyDescent="0.2">
      <c r="B6" s="99" t="s">
        <v>31</v>
      </c>
      <c r="C6" s="94">
        <v>0.32951379386809765</v>
      </c>
    </row>
    <row r="7" spans="2:10" s="84" customFormat="1" ht="12.6" customHeight="1" x14ac:dyDescent="0.2">
      <c r="B7" s="99" t="s">
        <v>32</v>
      </c>
      <c r="C7" s="94">
        <v>3.3261701596197564</v>
      </c>
    </row>
    <row r="8" spans="2:10" s="84" customFormat="1" ht="12.6" customHeight="1" thickBot="1" x14ac:dyDescent="0.25">
      <c r="B8" s="100" t="s">
        <v>33</v>
      </c>
      <c r="C8" s="95">
        <v>17</v>
      </c>
    </row>
    <row r="9" spans="2:10" s="84" customFormat="1" ht="12.6" customHeight="1" x14ac:dyDescent="0.2"/>
    <row r="10" spans="2:10" s="84" customFormat="1" ht="12.6" customHeight="1" thickBot="1" x14ac:dyDescent="0.25">
      <c r="B10" s="84" t="s">
        <v>34</v>
      </c>
    </row>
    <row r="11" spans="2:10" s="84" customFormat="1" ht="12.6" customHeight="1" x14ac:dyDescent="0.2">
      <c r="B11" s="88"/>
      <c r="C11" s="88" t="s">
        <v>39</v>
      </c>
      <c r="D11" s="88" t="s">
        <v>40</v>
      </c>
      <c r="E11" s="88" t="s">
        <v>41</v>
      </c>
      <c r="F11" s="88" t="s">
        <v>42</v>
      </c>
      <c r="G11" s="88" t="s">
        <v>43</v>
      </c>
    </row>
    <row r="12" spans="2:10" s="84" customFormat="1" ht="12.6" customHeight="1" x14ac:dyDescent="0.2">
      <c r="B12" s="99" t="s">
        <v>35</v>
      </c>
      <c r="C12" s="93">
        <v>1</v>
      </c>
      <c r="D12" s="94">
        <v>98.058081038826288</v>
      </c>
      <c r="E12" s="94">
        <v>98.058081038826288</v>
      </c>
      <c r="F12" s="94">
        <v>8.8632798910293715</v>
      </c>
      <c r="G12" s="101">
        <v>9.4003522532737048E-3</v>
      </c>
    </row>
    <row r="13" spans="2:10" s="84" customFormat="1" ht="12.6" customHeight="1" x14ac:dyDescent="0.2">
      <c r="B13" s="99" t="s">
        <v>36</v>
      </c>
      <c r="C13" s="93">
        <v>15</v>
      </c>
      <c r="D13" s="94">
        <v>165.95111896117373</v>
      </c>
      <c r="E13" s="94">
        <v>11.063407930744916</v>
      </c>
      <c r="F13" s="93"/>
      <c r="G13" s="93"/>
    </row>
    <row r="14" spans="2:10" s="84" customFormat="1" ht="12.6" customHeight="1" thickBot="1" x14ac:dyDescent="0.25">
      <c r="B14" s="100" t="s">
        <v>37</v>
      </c>
      <c r="C14" s="95">
        <v>16</v>
      </c>
      <c r="D14" s="96">
        <v>264.00920000000002</v>
      </c>
      <c r="E14" s="95"/>
      <c r="F14" s="95"/>
      <c r="G14" s="95"/>
    </row>
    <row r="15" spans="2:10" s="84" customFormat="1" ht="12.6" customHeight="1" thickBot="1" x14ac:dyDescent="0.25"/>
    <row r="16" spans="2:10" s="84" customFormat="1" ht="12.6" customHeight="1" x14ac:dyDescent="0.2">
      <c r="B16" s="88"/>
      <c r="C16" s="88" t="s">
        <v>44</v>
      </c>
      <c r="D16" s="88" t="s">
        <v>32</v>
      </c>
      <c r="E16" s="88" t="s">
        <v>45</v>
      </c>
      <c r="F16" s="88" t="s">
        <v>46</v>
      </c>
      <c r="G16" s="88" t="s">
        <v>47</v>
      </c>
      <c r="H16" s="88" t="s">
        <v>48</v>
      </c>
      <c r="I16" s="88" t="s">
        <v>49</v>
      </c>
      <c r="J16" s="88" t="s">
        <v>50</v>
      </c>
    </row>
    <row r="17" spans="2:10" s="84" customFormat="1" ht="12.6" customHeight="1" x14ac:dyDescent="0.2">
      <c r="B17" s="99" t="s">
        <v>38</v>
      </c>
      <c r="C17" s="94">
        <v>717.02912788974515</v>
      </c>
      <c r="D17" s="94">
        <v>237.1223745903485</v>
      </c>
      <c r="E17" s="94">
        <v>3.0238779833766483</v>
      </c>
      <c r="F17" s="98">
        <v>8.5467376780401019E-3</v>
      </c>
      <c r="G17" s="94">
        <v>211.61475032709228</v>
      </c>
      <c r="H17" s="94">
        <v>1222.4435054523981</v>
      </c>
      <c r="I17" s="94">
        <v>211.61475032709228</v>
      </c>
      <c r="J17" s="94">
        <v>1222.4435054523981</v>
      </c>
    </row>
    <row r="18" spans="2:10" s="84" customFormat="1" ht="12.6" customHeight="1" thickBot="1" x14ac:dyDescent="0.25">
      <c r="B18" s="95">
        <v>1997</v>
      </c>
      <c r="C18" s="96">
        <v>-0.35145005927682277</v>
      </c>
      <c r="D18" s="96">
        <v>0.11805010804729507</v>
      </c>
      <c r="E18" s="96">
        <v>-2.9771261127183331</v>
      </c>
      <c r="F18" s="97">
        <v>9.4003522532737048E-3</v>
      </c>
      <c r="G18" s="96">
        <v>-0.60306790842751212</v>
      </c>
      <c r="H18" s="96">
        <v>-9.9832210126133469E-2</v>
      </c>
      <c r="I18" s="96">
        <v>-0.60306790842751212</v>
      </c>
      <c r="J18" s="96">
        <v>-9.9832210126133469E-2</v>
      </c>
    </row>
    <row r="19" spans="2:10" s="84" customFormat="1" ht="12.6" customHeight="1" x14ac:dyDescent="0.2"/>
    <row r="20" spans="2:10" s="84" customFormat="1" ht="12.6" customHeight="1" x14ac:dyDescent="0.2">
      <c r="B20" s="84" t="s">
        <v>51</v>
      </c>
    </row>
    <row r="21" spans="2:10" s="84" customFormat="1" ht="12.6" customHeight="1" thickBot="1" x14ac:dyDescent="0.25"/>
    <row r="22" spans="2:10" s="84" customFormat="1" ht="12.6" customHeight="1" x14ac:dyDescent="0.2">
      <c r="B22" s="88" t="s">
        <v>52</v>
      </c>
      <c r="C22" s="88" t="s">
        <v>55</v>
      </c>
      <c r="D22" s="88" t="s">
        <v>53</v>
      </c>
    </row>
    <row r="23" spans="2:10" s="84" customFormat="1" ht="12.6" customHeight="1" x14ac:dyDescent="0.2">
      <c r="B23" s="93">
        <v>1</v>
      </c>
      <c r="C23" s="94">
        <v>14.480459395376442</v>
      </c>
      <c r="D23" s="94">
        <v>5.5195406046235576</v>
      </c>
    </row>
    <row r="24" spans="2:10" s="84" customFormat="1" ht="12.6" customHeight="1" x14ac:dyDescent="0.2">
      <c r="B24" s="93">
        <v>2</v>
      </c>
      <c r="C24" s="94">
        <v>14.129009336099671</v>
      </c>
      <c r="D24" s="94">
        <v>5.8709906639003293</v>
      </c>
    </row>
    <row r="25" spans="2:10" s="84" customFormat="1" ht="12.6" customHeight="1" x14ac:dyDescent="0.2">
      <c r="B25" s="93">
        <v>3</v>
      </c>
      <c r="C25" s="94">
        <v>13.777559276822785</v>
      </c>
      <c r="D25" s="94">
        <v>4.2224407231772147</v>
      </c>
    </row>
    <row r="26" spans="2:10" s="84" customFormat="1" ht="12.6" customHeight="1" x14ac:dyDescent="0.2">
      <c r="B26" s="93">
        <v>4</v>
      </c>
      <c r="C26" s="94">
        <v>13.426109217546013</v>
      </c>
      <c r="D26" s="94">
        <v>-2.4261092175460135</v>
      </c>
    </row>
    <row r="27" spans="2:10" s="84" customFormat="1" ht="12.6" customHeight="1" x14ac:dyDescent="0.2">
      <c r="B27" s="93">
        <v>5</v>
      </c>
      <c r="C27" s="94">
        <v>13.074659158269128</v>
      </c>
      <c r="D27" s="94">
        <v>-3.2746591582691273</v>
      </c>
    </row>
    <row r="28" spans="2:10" s="84" customFormat="1" ht="12.6" customHeight="1" x14ac:dyDescent="0.2">
      <c r="B28" s="93">
        <v>6</v>
      </c>
      <c r="C28" s="94">
        <v>12.723209098992356</v>
      </c>
      <c r="D28" s="94">
        <v>-3.1232090989923567</v>
      </c>
    </row>
    <row r="29" spans="2:10" s="84" customFormat="1" ht="12.6" customHeight="1" x14ac:dyDescent="0.2">
      <c r="B29" s="93">
        <v>7</v>
      </c>
      <c r="C29" s="94">
        <v>12.371759039715471</v>
      </c>
      <c r="D29" s="94">
        <v>-3.5717590397154702</v>
      </c>
    </row>
    <row r="30" spans="2:10" s="84" customFormat="1" ht="12.6" customHeight="1" x14ac:dyDescent="0.2">
      <c r="B30" s="93">
        <v>8</v>
      </c>
      <c r="C30" s="94">
        <v>12.020308980438699</v>
      </c>
      <c r="D30" s="94">
        <v>-3.7203089804386984</v>
      </c>
    </row>
    <row r="31" spans="2:10" s="84" customFormat="1" ht="12.6" customHeight="1" x14ac:dyDescent="0.2">
      <c r="B31" s="93">
        <v>9</v>
      </c>
      <c r="C31" s="94">
        <v>11.668858921161814</v>
      </c>
      <c r="D31" s="94">
        <v>-3.2688589211618133</v>
      </c>
    </row>
    <row r="32" spans="2:10" s="84" customFormat="1" ht="12.6" customHeight="1" x14ac:dyDescent="0.2">
      <c r="B32" s="93">
        <v>10</v>
      </c>
      <c r="C32" s="94">
        <v>11.317408861885042</v>
      </c>
      <c r="D32" s="94">
        <v>-2.2174088618850423</v>
      </c>
    </row>
    <row r="33" spans="2:4" s="84" customFormat="1" ht="12.6" customHeight="1" x14ac:dyDescent="0.2">
      <c r="B33" s="93">
        <v>11</v>
      </c>
      <c r="C33" s="94">
        <v>10.263058684054613</v>
      </c>
      <c r="D33" s="94">
        <v>-1.6630586840546133</v>
      </c>
    </row>
    <row r="34" spans="2:4" s="84" customFormat="1" ht="12.6" customHeight="1" x14ac:dyDescent="0.2">
      <c r="B34" s="93">
        <v>12</v>
      </c>
      <c r="C34" s="94">
        <v>9.5601585655009558</v>
      </c>
      <c r="D34" s="94">
        <v>2.0398414344990439</v>
      </c>
    </row>
    <row r="35" spans="2:4" s="84" customFormat="1" ht="12.6" customHeight="1" x14ac:dyDescent="0.2">
      <c r="B35" s="93">
        <v>13</v>
      </c>
      <c r="C35" s="94">
        <v>9.2087085062240703</v>
      </c>
      <c r="D35" s="94">
        <v>1.1712914937759304</v>
      </c>
    </row>
    <row r="36" spans="2:4" s="84" customFormat="1" ht="12.6" customHeight="1" x14ac:dyDescent="0.2">
      <c r="B36" s="93">
        <v>14</v>
      </c>
      <c r="C36" s="94">
        <v>8.1543583283936414</v>
      </c>
      <c r="D36" s="94">
        <v>0.14564167160635932</v>
      </c>
    </row>
    <row r="37" spans="2:4" s="84" customFormat="1" ht="12.6" customHeight="1" x14ac:dyDescent="0.2">
      <c r="B37" s="93">
        <v>15</v>
      </c>
      <c r="C37" s="94">
        <v>7.8029082691167559</v>
      </c>
      <c r="D37" s="94">
        <v>1.1470917308832433</v>
      </c>
    </row>
    <row r="38" spans="2:4" s="84" customFormat="1" ht="12.6" customHeight="1" x14ac:dyDescent="0.2">
      <c r="B38" s="93">
        <v>16</v>
      </c>
      <c r="C38" s="94">
        <v>7.4514582098399842</v>
      </c>
      <c r="D38" s="94">
        <v>1.4485417901600162</v>
      </c>
    </row>
    <row r="39" spans="2:4" s="84" customFormat="1" ht="12.6" customHeight="1" thickBot="1" x14ac:dyDescent="0.25">
      <c r="B39" s="95">
        <v>17</v>
      </c>
      <c r="C39" s="96">
        <v>7.1000081505632124</v>
      </c>
      <c r="D39" s="96">
        <v>1.6999918494367883</v>
      </c>
    </row>
    <row r="40" spans="2:4" s="84" customFormat="1" ht="12.6" customHeight="1" x14ac:dyDescent="0.2"/>
  </sheetData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workbookViewId="0">
      <selection activeCell="H39" sqref="H39:H40"/>
    </sheetView>
  </sheetViews>
  <sheetFormatPr defaultRowHeight="15" x14ac:dyDescent="0.25"/>
  <cols>
    <col min="1" max="1" width="5.85546875" customWidth="1"/>
    <col min="2" max="2" width="16" customWidth="1"/>
    <col min="3" max="3" width="15.28515625" customWidth="1"/>
    <col min="4" max="4" width="15.42578125" customWidth="1"/>
    <col min="5" max="5" width="12" customWidth="1"/>
    <col min="6" max="6" width="10.85546875" customWidth="1"/>
    <col min="7" max="7" width="14.42578125" customWidth="1"/>
    <col min="8" max="9" width="12.7109375" customWidth="1"/>
    <col min="10" max="10" width="12.5703125" customWidth="1"/>
  </cols>
  <sheetData>
    <row r="1" spans="1:10" ht="12.6" customHeight="1" x14ac:dyDescent="0.25">
      <c r="A1" s="84"/>
      <c r="B1" s="84" t="s">
        <v>27</v>
      </c>
      <c r="C1" s="84"/>
      <c r="D1" s="84"/>
      <c r="E1" s="84"/>
      <c r="F1" s="84"/>
      <c r="G1" s="84"/>
      <c r="H1" s="84"/>
      <c r="I1" s="84"/>
      <c r="J1" s="84"/>
    </row>
    <row r="2" spans="1:10" ht="12.6" customHeight="1" thickBot="1" x14ac:dyDescent="0.3">
      <c r="A2" s="84"/>
      <c r="B2" s="84"/>
      <c r="C2" s="84"/>
      <c r="D2" s="84"/>
      <c r="E2" s="84"/>
      <c r="F2" s="84"/>
      <c r="G2" s="84"/>
      <c r="H2" s="84"/>
      <c r="I2" s="84"/>
      <c r="J2" s="84"/>
    </row>
    <row r="3" spans="1:10" ht="12.6" customHeight="1" x14ac:dyDescent="0.25">
      <c r="A3" s="84"/>
      <c r="B3" s="85" t="s">
        <v>28</v>
      </c>
      <c r="C3" s="85"/>
      <c r="D3" s="84"/>
      <c r="E3" s="84"/>
      <c r="F3" s="84"/>
      <c r="G3" s="84"/>
      <c r="H3" s="84"/>
      <c r="I3" s="84"/>
      <c r="J3" s="84"/>
    </row>
    <row r="4" spans="1:10" ht="12.6" customHeight="1" x14ac:dyDescent="0.25">
      <c r="A4" s="84"/>
      <c r="B4" s="86" t="s">
        <v>29</v>
      </c>
      <c r="C4" s="90">
        <v>0.76501670791396148</v>
      </c>
      <c r="D4" s="84"/>
      <c r="E4" s="84"/>
      <c r="F4" s="84"/>
      <c r="G4" s="84"/>
      <c r="H4" s="84"/>
      <c r="I4" s="84"/>
      <c r="J4" s="84"/>
    </row>
    <row r="5" spans="1:10" ht="12.6" customHeight="1" x14ac:dyDescent="0.25">
      <c r="A5" s="84"/>
      <c r="B5" s="86" t="s">
        <v>30</v>
      </c>
      <c r="C5" s="90">
        <v>0.58525056338751547</v>
      </c>
      <c r="D5" s="84"/>
      <c r="E5" s="84"/>
      <c r="F5" s="84"/>
      <c r="G5" s="84"/>
      <c r="H5" s="84"/>
      <c r="I5" s="84"/>
      <c r="J5" s="84"/>
    </row>
    <row r="6" spans="1:10" ht="12.6" customHeight="1" x14ac:dyDescent="0.25">
      <c r="A6" s="84"/>
      <c r="B6" s="86" t="s">
        <v>31</v>
      </c>
      <c r="C6" s="90">
        <v>0.55760060094668318</v>
      </c>
      <c r="D6" s="84"/>
      <c r="E6" s="84"/>
      <c r="F6" s="84"/>
      <c r="G6" s="84"/>
      <c r="H6" s="84"/>
      <c r="I6" s="84"/>
      <c r="J6" s="84"/>
    </row>
    <row r="7" spans="1:10" ht="12.6" customHeight="1" x14ac:dyDescent="0.25">
      <c r="A7" s="84"/>
      <c r="B7" s="86" t="s">
        <v>32</v>
      </c>
      <c r="C7" s="90">
        <v>26.605366833757856</v>
      </c>
      <c r="D7" s="84"/>
      <c r="E7" s="84"/>
      <c r="F7" s="84"/>
      <c r="G7" s="84"/>
      <c r="H7" s="84"/>
      <c r="I7" s="84"/>
      <c r="J7" s="84"/>
    </row>
    <row r="8" spans="1:10" ht="12.6" customHeight="1" thickBot="1" x14ac:dyDescent="0.3">
      <c r="A8" s="84"/>
      <c r="B8" s="87" t="s">
        <v>33</v>
      </c>
      <c r="C8" s="87">
        <v>17</v>
      </c>
      <c r="D8" s="84"/>
      <c r="E8" s="84"/>
      <c r="F8" s="84"/>
      <c r="G8" s="84"/>
      <c r="H8" s="84"/>
      <c r="I8" s="84"/>
      <c r="J8" s="84"/>
    </row>
    <row r="9" spans="1:10" ht="12.6" customHeight="1" x14ac:dyDescent="0.25">
      <c r="A9" s="84"/>
      <c r="B9" s="84"/>
      <c r="C9" s="84"/>
      <c r="D9" s="84"/>
      <c r="E9" s="84"/>
      <c r="F9" s="84"/>
      <c r="G9" s="84"/>
      <c r="H9" s="84"/>
      <c r="I9" s="84"/>
      <c r="J9" s="84"/>
    </row>
    <row r="10" spans="1:10" ht="12.6" customHeight="1" thickBot="1" x14ac:dyDescent="0.3">
      <c r="A10" s="84"/>
      <c r="B10" s="84" t="s">
        <v>34</v>
      </c>
      <c r="C10" s="84"/>
      <c r="D10" s="84"/>
      <c r="E10" s="84"/>
      <c r="F10" s="84"/>
      <c r="G10" s="84"/>
      <c r="H10" s="84"/>
      <c r="I10" s="84"/>
      <c r="J10" s="84"/>
    </row>
    <row r="11" spans="1:10" ht="12.6" customHeight="1" x14ac:dyDescent="0.25">
      <c r="A11" s="84"/>
      <c r="B11" s="88"/>
      <c r="C11" s="88" t="s">
        <v>39</v>
      </c>
      <c r="D11" s="88" t="s">
        <v>40</v>
      </c>
      <c r="E11" s="88" t="s">
        <v>41</v>
      </c>
      <c r="F11" s="88" t="s">
        <v>42</v>
      </c>
      <c r="G11" s="88" t="s">
        <v>43</v>
      </c>
      <c r="H11" s="84"/>
      <c r="I11" s="84"/>
      <c r="J11" s="84"/>
    </row>
    <row r="12" spans="1:10" ht="12.6" customHeight="1" x14ac:dyDescent="0.25">
      <c r="A12" s="84"/>
      <c r="B12" s="86" t="s">
        <v>35</v>
      </c>
      <c r="C12" s="86">
        <v>1</v>
      </c>
      <c r="D12" s="90">
        <v>14982.552128735309</v>
      </c>
      <c r="E12" s="90">
        <v>14982.552128735309</v>
      </c>
      <c r="F12" s="90">
        <v>21.166414407971924</v>
      </c>
      <c r="G12" s="89">
        <v>3.4650284379115668E-4</v>
      </c>
      <c r="H12" s="84"/>
      <c r="I12" s="84"/>
      <c r="J12" s="84"/>
    </row>
    <row r="13" spans="1:10" ht="12.6" customHeight="1" x14ac:dyDescent="0.25">
      <c r="A13" s="84"/>
      <c r="B13" s="86" t="s">
        <v>36</v>
      </c>
      <c r="C13" s="86">
        <v>15</v>
      </c>
      <c r="D13" s="90">
        <v>10617.683165382337</v>
      </c>
      <c r="E13" s="90">
        <v>707.84554435882251</v>
      </c>
      <c r="F13" s="86"/>
      <c r="G13" s="86"/>
      <c r="H13" s="84"/>
      <c r="I13" s="84"/>
      <c r="J13" s="84"/>
    </row>
    <row r="14" spans="1:10" ht="12.6" customHeight="1" thickBot="1" x14ac:dyDescent="0.3">
      <c r="A14" s="84"/>
      <c r="B14" s="87" t="s">
        <v>37</v>
      </c>
      <c r="C14" s="87">
        <v>16</v>
      </c>
      <c r="D14" s="91">
        <v>25600.235294117647</v>
      </c>
      <c r="E14" s="87"/>
      <c r="F14" s="87"/>
      <c r="G14" s="87"/>
      <c r="H14" s="84"/>
      <c r="I14" s="84"/>
      <c r="J14" s="84"/>
    </row>
    <row r="15" spans="1:10" ht="12.6" customHeight="1" thickBot="1" x14ac:dyDescent="0.3">
      <c r="A15" s="84"/>
      <c r="B15" s="84"/>
      <c r="C15" s="84"/>
      <c r="D15" s="84"/>
      <c r="E15" s="84"/>
      <c r="F15" s="84"/>
      <c r="G15" s="84"/>
      <c r="H15" s="84"/>
      <c r="I15" s="84"/>
      <c r="J15" s="84"/>
    </row>
    <row r="16" spans="1:10" ht="12.6" customHeight="1" x14ac:dyDescent="0.25">
      <c r="A16" s="84"/>
      <c r="B16" s="88"/>
      <c r="C16" s="88" t="s">
        <v>44</v>
      </c>
      <c r="D16" s="88" t="s">
        <v>32</v>
      </c>
      <c r="E16" s="88" t="s">
        <v>45</v>
      </c>
      <c r="F16" s="88" t="s">
        <v>46</v>
      </c>
      <c r="G16" s="88" t="s">
        <v>47</v>
      </c>
      <c r="H16" s="88" t="s">
        <v>48</v>
      </c>
      <c r="I16" s="88" t="s">
        <v>49</v>
      </c>
      <c r="J16" s="88" t="s">
        <v>50</v>
      </c>
    </row>
    <row r="17" spans="1:10" ht="12.6" customHeight="1" x14ac:dyDescent="0.25">
      <c r="A17" s="84"/>
      <c r="B17" s="86" t="s">
        <v>38</v>
      </c>
      <c r="C17" s="90">
        <v>-8432.5946947243647</v>
      </c>
      <c r="D17" s="90">
        <v>1896.6942332226236</v>
      </c>
      <c r="E17" s="90">
        <v>-4.4459431293766123</v>
      </c>
      <c r="F17" s="89">
        <v>4.715176685717995E-4</v>
      </c>
      <c r="G17" s="90">
        <v>-12475.30275619257</v>
      </c>
      <c r="H17" s="90">
        <v>-4389.8866332561593</v>
      </c>
      <c r="I17" s="90">
        <v>-12475.30275619257</v>
      </c>
      <c r="J17" s="90">
        <v>-4389.8866332561593</v>
      </c>
    </row>
    <row r="18" spans="1:10" ht="12.6" customHeight="1" thickBot="1" x14ac:dyDescent="0.3">
      <c r="A18" s="84"/>
      <c r="B18" s="87">
        <v>1997</v>
      </c>
      <c r="C18" s="91">
        <v>4.3442501481920575</v>
      </c>
      <c r="D18" s="91">
        <v>0.94425909639033145</v>
      </c>
      <c r="E18" s="91">
        <v>4.6006971654274231</v>
      </c>
      <c r="F18" s="92">
        <v>3.4650284379115668E-4</v>
      </c>
      <c r="G18" s="91">
        <v>2.3316095263002024</v>
      </c>
      <c r="H18" s="91">
        <v>6.356890770083913</v>
      </c>
      <c r="I18" s="91">
        <v>2.3316095263002024</v>
      </c>
      <c r="J18" s="91">
        <v>6.356890770083913</v>
      </c>
    </row>
    <row r="19" spans="1:10" ht="12.6" customHeight="1" x14ac:dyDescent="0.25">
      <c r="A19" s="84"/>
      <c r="B19" s="84"/>
      <c r="C19" s="84"/>
      <c r="D19" s="84"/>
      <c r="E19" s="84"/>
      <c r="F19" s="84"/>
      <c r="G19" s="84"/>
      <c r="H19" s="84"/>
      <c r="I19" s="84"/>
      <c r="J19" s="84"/>
    </row>
    <row r="20" spans="1:10" ht="12.6" customHeight="1" x14ac:dyDescent="0.25">
      <c r="A20" s="84"/>
      <c r="B20" s="84" t="s">
        <v>51</v>
      </c>
      <c r="C20" s="84"/>
      <c r="D20" s="84"/>
      <c r="E20" s="84"/>
      <c r="F20" s="84"/>
      <c r="G20" s="84"/>
      <c r="H20" s="84"/>
      <c r="I20" s="84"/>
      <c r="J20" s="84"/>
    </row>
    <row r="21" spans="1:10" ht="12.6" customHeight="1" thickBot="1" x14ac:dyDescent="0.3">
      <c r="A21" s="84"/>
      <c r="B21" s="84"/>
      <c r="C21" s="84"/>
      <c r="D21" s="84"/>
      <c r="E21" s="84"/>
      <c r="F21" s="84"/>
      <c r="G21" s="84"/>
      <c r="H21" s="84"/>
      <c r="I21" s="84"/>
      <c r="J21" s="84"/>
    </row>
    <row r="22" spans="1:10" ht="12.6" customHeight="1" x14ac:dyDescent="0.25">
      <c r="A22" s="84"/>
      <c r="B22" s="88" t="s">
        <v>52</v>
      </c>
      <c r="C22" s="88" t="s">
        <v>54</v>
      </c>
      <c r="D22" s="88" t="s">
        <v>53</v>
      </c>
      <c r="E22" s="84"/>
      <c r="F22" s="84"/>
      <c r="G22" s="84"/>
      <c r="H22" s="84"/>
      <c r="I22" s="84"/>
      <c r="J22" s="84"/>
    </row>
    <row r="23" spans="1:10" ht="12.6" customHeight="1" x14ac:dyDescent="0.25">
      <c r="A23" s="84"/>
      <c r="B23" s="86">
        <v>1</v>
      </c>
      <c r="C23" s="90">
        <v>251.56135151155831</v>
      </c>
      <c r="D23" s="90">
        <v>-0.56135151155831409</v>
      </c>
      <c r="E23" s="84"/>
      <c r="F23" s="84"/>
      <c r="G23" s="84"/>
      <c r="H23" s="84"/>
      <c r="I23" s="84"/>
      <c r="J23" s="84"/>
    </row>
    <row r="24" spans="1:10" ht="12.6" customHeight="1" x14ac:dyDescent="0.25">
      <c r="A24" s="84"/>
      <c r="B24" s="86">
        <v>2</v>
      </c>
      <c r="C24" s="90">
        <v>255.90560165974966</v>
      </c>
      <c r="D24" s="90">
        <v>-4.9056016597496637</v>
      </c>
      <c r="E24" s="84"/>
      <c r="F24" s="84"/>
      <c r="G24" s="84"/>
      <c r="H24" s="84"/>
      <c r="I24" s="84"/>
      <c r="J24" s="84"/>
    </row>
    <row r="25" spans="1:10" ht="12.6" customHeight="1" x14ac:dyDescent="0.25">
      <c r="A25" s="84"/>
      <c r="B25" s="86">
        <v>3</v>
      </c>
      <c r="C25" s="90">
        <v>260.24985180794283</v>
      </c>
      <c r="D25" s="90">
        <v>16.750148192057168</v>
      </c>
      <c r="E25" s="84"/>
      <c r="F25" s="84"/>
      <c r="G25" s="84"/>
      <c r="H25" s="84"/>
      <c r="I25" s="84"/>
      <c r="J25" s="84"/>
    </row>
    <row r="26" spans="1:10" ht="12.6" customHeight="1" x14ac:dyDescent="0.25">
      <c r="A26" s="84"/>
      <c r="B26" s="86">
        <v>4</v>
      </c>
      <c r="C26" s="90">
        <v>264.59410195613418</v>
      </c>
      <c r="D26" s="90">
        <v>7.4058980438658182</v>
      </c>
      <c r="E26" s="84"/>
      <c r="F26" s="84"/>
      <c r="G26" s="84"/>
      <c r="H26" s="84"/>
      <c r="I26" s="84"/>
      <c r="J26" s="84"/>
    </row>
    <row r="27" spans="1:10" ht="12.6" customHeight="1" x14ac:dyDescent="0.25">
      <c r="A27" s="84"/>
      <c r="B27" s="86">
        <v>5</v>
      </c>
      <c r="C27" s="90">
        <v>268.93835210432553</v>
      </c>
      <c r="D27" s="90">
        <v>41.061647895674469</v>
      </c>
      <c r="E27" s="84"/>
      <c r="F27" s="84"/>
      <c r="G27" s="84"/>
      <c r="H27" s="84"/>
      <c r="I27" s="84"/>
      <c r="J27" s="84"/>
    </row>
    <row r="28" spans="1:10" ht="12.6" customHeight="1" x14ac:dyDescent="0.25">
      <c r="A28" s="84"/>
      <c r="B28" s="86">
        <v>6</v>
      </c>
      <c r="C28" s="90">
        <v>273.2826022525187</v>
      </c>
      <c r="D28" s="90">
        <v>-25.2826022525187</v>
      </c>
      <c r="E28" s="84"/>
      <c r="F28" s="84"/>
      <c r="G28" s="84"/>
      <c r="H28" s="84"/>
      <c r="I28" s="84"/>
      <c r="J28" s="84"/>
    </row>
    <row r="29" spans="1:10" ht="12.6" customHeight="1" x14ac:dyDescent="0.25">
      <c r="A29" s="84"/>
      <c r="B29" s="86">
        <v>7</v>
      </c>
      <c r="C29" s="90">
        <v>277.62685240071005</v>
      </c>
      <c r="D29" s="90">
        <v>-17.62685240071005</v>
      </c>
      <c r="E29" s="84"/>
      <c r="F29" s="84"/>
      <c r="G29" s="84"/>
      <c r="H29" s="84"/>
      <c r="I29" s="84"/>
      <c r="J29" s="84"/>
    </row>
    <row r="30" spans="1:10" ht="12.6" customHeight="1" x14ac:dyDescent="0.25">
      <c r="A30" s="84"/>
      <c r="B30" s="86">
        <v>8</v>
      </c>
      <c r="C30" s="90">
        <v>281.97110254890322</v>
      </c>
      <c r="D30" s="90">
        <v>-21.971102548903218</v>
      </c>
      <c r="E30" s="84"/>
      <c r="F30" s="84"/>
      <c r="G30" s="84"/>
      <c r="H30" s="84"/>
      <c r="I30" s="84"/>
      <c r="J30" s="84"/>
    </row>
    <row r="31" spans="1:10" ht="12.6" customHeight="1" x14ac:dyDescent="0.25">
      <c r="A31" s="84"/>
      <c r="B31" s="86">
        <v>9</v>
      </c>
      <c r="C31" s="90">
        <v>286.31535269709457</v>
      </c>
      <c r="D31" s="90">
        <v>-22.315352697094568</v>
      </c>
      <c r="E31" s="84"/>
      <c r="F31" s="84"/>
      <c r="G31" s="84"/>
      <c r="H31" s="84"/>
      <c r="I31" s="84"/>
      <c r="J31" s="84"/>
    </row>
    <row r="32" spans="1:10" ht="12.6" customHeight="1" x14ac:dyDescent="0.25">
      <c r="A32" s="84"/>
      <c r="B32" s="86">
        <v>10</v>
      </c>
      <c r="C32" s="90">
        <v>290.65960284528592</v>
      </c>
      <c r="D32" s="90">
        <v>-11.659602845285917</v>
      </c>
      <c r="E32" s="84"/>
      <c r="F32" s="84"/>
      <c r="G32" s="84"/>
      <c r="H32" s="84"/>
      <c r="I32" s="84"/>
      <c r="J32" s="84"/>
    </row>
    <row r="33" spans="1:10" ht="12.6" customHeight="1" x14ac:dyDescent="0.25">
      <c r="A33" s="84"/>
      <c r="B33" s="86">
        <v>11</v>
      </c>
      <c r="C33" s="90">
        <v>303.6923532898636</v>
      </c>
      <c r="D33" s="90">
        <v>-21.692353289863604</v>
      </c>
      <c r="E33" s="84"/>
      <c r="F33" s="84"/>
      <c r="G33" s="84"/>
      <c r="H33" s="84"/>
      <c r="I33" s="84"/>
      <c r="J33" s="84"/>
    </row>
    <row r="34" spans="1:10" ht="12.6" customHeight="1" x14ac:dyDescent="0.25">
      <c r="A34" s="84"/>
      <c r="B34" s="86">
        <v>12</v>
      </c>
      <c r="C34" s="90">
        <v>312.3808535862463</v>
      </c>
      <c r="D34" s="90">
        <v>50.619146413753697</v>
      </c>
      <c r="E34" s="84"/>
      <c r="F34" s="84"/>
      <c r="G34" s="84"/>
      <c r="H34" s="84"/>
      <c r="I34" s="84"/>
      <c r="J34" s="84"/>
    </row>
    <row r="35" spans="1:10" ht="12.6" customHeight="1" x14ac:dyDescent="0.25">
      <c r="A35" s="84"/>
      <c r="B35" s="86">
        <v>13</v>
      </c>
      <c r="C35" s="90">
        <v>316.72510373443947</v>
      </c>
      <c r="D35" s="90">
        <v>25.274896265560528</v>
      </c>
      <c r="E35" s="84"/>
      <c r="F35" s="84"/>
      <c r="G35" s="84"/>
      <c r="H35" s="84"/>
      <c r="I35" s="84"/>
      <c r="J35" s="84"/>
    </row>
    <row r="36" spans="1:10" ht="12.6" customHeight="1" x14ac:dyDescent="0.25">
      <c r="A36" s="84"/>
      <c r="B36" s="86">
        <v>14</v>
      </c>
      <c r="C36" s="90">
        <v>329.75785417901534</v>
      </c>
      <c r="D36" s="90">
        <v>11.242145820984661</v>
      </c>
      <c r="E36" s="84"/>
      <c r="F36" s="84"/>
      <c r="G36" s="84"/>
      <c r="H36" s="84"/>
      <c r="I36" s="84"/>
      <c r="J36" s="84"/>
    </row>
    <row r="37" spans="1:10" ht="12.6" customHeight="1" x14ac:dyDescent="0.25">
      <c r="A37" s="84"/>
      <c r="B37" s="86">
        <v>15</v>
      </c>
      <c r="C37" s="90">
        <v>334.10210432720669</v>
      </c>
      <c r="D37" s="90">
        <v>0.89789567279331095</v>
      </c>
      <c r="E37" s="84"/>
      <c r="F37" s="84"/>
      <c r="G37" s="84"/>
      <c r="H37" s="84"/>
      <c r="I37" s="84"/>
      <c r="J37" s="84"/>
    </row>
    <row r="38" spans="1:10" ht="12.6" customHeight="1" x14ac:dyDescent="0.25">
      <c r="A38" s="84"/>
      <c r="B38" s="86">
        <v>16</v>
      </c>
      <c r="C38" s="90">
        <v>338.44635447539986</v>
      </c>
      <c r="D38" s="90">
        <v>20.553645524600142</v>
      </c>
      <c r="E38" s="84"/>
      <c r="F38" s="84"/>
      <c r="G38" s="84"/>
      <c r="H38" s="84"/>
      <c r="I38" s="84"/>
      <c r="J38" s="84"/>
    </row>
    <row r="39" spans="1:10" ht="12.6" customHeight="1" thickBot="1" x14ac:dyDescent="0.3">
      <c r="A39" s="84"/>
      <c r="B39" s="87">
        <v>17</v>
      </c>
      <c r="C39" s="91">
        <v>342.79060462359121</v>
      </c>
      <c r="D39" s="91">
        <v>-47.790604623591207</v>
      </c>
      <c r="E39" s="84"/>
      <c r="F39" s="84"/>
      <c r="G39" s="84"/>
      <c r="H39" s="84"/>
      <c r="I39" s="84"/>
      <c r="J39" s="84"/>
    </row>
    <row r="40" spans="1:10" x14ac:dyDescent="0.25">
      <c r="A40" s="84"/>
      <c r="B40" s="84"/>
      <c r="C40" s="84"/>
      <c r="D40" s="84"/>
      <c r="E40" s="84"/>
      <c r="F40" s="84"/>
      <c r="G40" s="84"/>
      <c r="H40" s="84"/>
      <c r="I40" s="84"/>
      <c r="J40" s="84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Incukalns_1494</vt:lpstr>
      <vt:lpstr>R_analīze_SO4</vt:lpstr>
      <vt:lpstr>R_analīze_EVS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Madara Mame</dc:creator>
  <cp:lastModifiedBy>Oskars</cp:lastModifiedBy>
  <cp:lastPrinted>2020-12-21T06:31:31Z</cp:lastPrinted>
  <dcterms:created xsi:type="dcterms:W3CDTF">2020-11-10T06:42:17Z</dcterms:created>
  <dcterms:modified xsi:type="dcterms:W3CDTF">2020-12-27T07:20:23Z</dcterms:modified>
</cp:coreProperties>
</file>