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60" activeTab="0"/>
  </bookViews>
  <sheets>
    <sheet name="VBD aprēķins - finansējums" sheetId="1" r:id="rId1"/>
    <sheet name="Intervāli" sheetId="2" r:id="rId2"/>
  </sheets>
  <definedNames>
    <definedName name="_xlnm._FilterDatabase" localSheetId="0" hidden="1">'VBD aprēķins - finansējums'!$A$4:$L$47</definedName>
  </definedNames>
  <calcPr fullCalcOnLoad="1"/>
</workbook>
</file>

<file path=xl/sharedStrings.xml><?xml version="1.0" encoding="utf-8"?>
<sst xmlns="http://schemas.openxmlformats.org/spreadsheetml/2006/main" count="189" uniqueCount="107">
  <si>
    <t>Valsts budžeta dotācijas likmes</t>
  </si>
  <si>
    <t>ATVK
kods</t>
  </si>
  <si>
    <t>Pašvaldība</t>
  </si>
  <si>
    <t xml:space="preserve">Novirze no  aritmetiskā vidējā </t>
  </si>
  <si>
    <t>Novirzes kvadrāts</t>
  </si>
  <si>
    <t>Svērtais novirzes kvadrāts</t>
  </si>
  <si>
    <t>Aizkraukles novads</t>
  </si>
  <si>
    <t>Alūksnes novads</t>
  </si>
  <si>
    <t>Ādažu novads</t>
  </si>
  <si>
    <t>Balvu novads</t>
  </si>
  <si>
    <t>Bauskas novads</t>
  </si>
  <si>
    <t>Cēsu novads</t>
  </si>
  <si>
    <t>Dobeles novads</t>
  </si>
  <si>
    <t>Gulbenes novads</t>
  </si>
  <si>
    <t>Jelgavas novads</t>
  </si>
  <si>
    <t>Jēkabpils novads</t>
  </si>
  <si>
    <t>Krāslavas novads</t>
  </si>
  <si>
    <t>Kuldīgas novads</t>
  </si>
  <si>
    <t>Ķekavas novads</t>
  </si>
  <si>
    <t>Limbažu novads</t>
  </si>
  <si>
    <t>Līvānu novads</t>
  </si>
  <si>
    <t>Ludzas novads</t>
  </si>
  <si>
    <t>Madonas novads</t>
  </si>
  <si>
    <t>Mārupes novads</t>
  </si>
  <si>
    <t>Ogres novads</t>
  </si>
  <si>
    <t>Olaines novads</t>
  </si>
  <si>
    <t>Preiļu novads</t>
  </si>
  <si>
    <t>Rēzeknes novads</t>
  </si>
  <si>
    <t>Ropažu novads</t>
  </si>
  <si>
    <t>Salaspils novads</t>
  </si>
  <si>
    <t>Saldus novads</t>
  </si>
  <si>
    <t>Saulkrastu novads</t>
  </si>
  <si>
    <t>Siguldas novads</t>
  </si>
  <si>
    <t>Smiltenes novads</t>
  </si>
  <si>
    <t>Talsu novads</t>
  </si>
  <si>
    <t>Tukuma novads</t>
  </si>
  <si>
    <t>Valkas novads</t>
  </si>
  <si>
    <t>Varakļānu novads</t>
  </si>
  <si>
    <t>Ventspils novads</t>
  </si>
  <si>
    <t>Kopā</t>
  </si>
  <si>
    <t>Valstī vidēji</t>
  </si>
  <si>
    <t>Dispersija</t>
  </si>
  <si>
    <t>Standartnovirze</t>
  </si>
  <si>
    <t>Variants (ar soli 1,000), 5 grupas</t>
  </si>
  <si>
    <t>Nr.</t>
  </si>
  <si>
    <t>Grupa</t>
  </si>
  <si>
    <t>Vertēto ieņēmumu</t>
  </si>
  <si>
    <t>Pašvaldību skaits</t>
  </si>
  <si>
    <t>p.k.</t>
  </si>
  <si>
    <t>standartizēta vērtība</t>
  </si>
  <si>
    <t>(intervāls)</t>
  </si>
  <si>
    <t>1.</t>
  </si>
  <si>
    <t>V</t>
  </si>
  <si>
    <t>no -1,000 un zemāks</t>
  </si>
  <si>
    <t>2.</t>
  </si>
  <si>
    <t>IV</t>
  </si>
  <si>
    <t>no 0 līdz - 0,999</t>
  </si>
  <si>
    <t>3.</t>
  </si>
  <si>
    <t>III</t>
  </si>
  <si>
    <t>no 0,001 līdz 0,999</t>
  </si>
  <si>
    <t>4.</t>
  </si>
  <si>
    <t>II</t>
  </si>
  <si>
    <t>1,000 - 1,999</t>
  </si>
  <si>
    <t>5.</t>
  </si>
  <si>
    <t>I</t>
  </si>
  <si>
    <t>2,000 un augstāks</t>
  </si>
  <si>
    <t>Variants (ar soli 1,000) 4 grupas</t>
  </si>
  <si>
    <t>1,000 un augstāks</t>
  </si>
  <si>
    <t>Variants (ar soli 0,500) 5 grupas</t>
  </si>
  <si>
    <t>no -0,500 līdz -0,999</t>
  </si>
  <si>
    <t>no 0 līdz - 0,499</t>
  </si>
  <si>
    <t>no 0,001 līdz 0,499</t>
  </si>
  <si>
    <t>0,500 un augstāks</t>
  </si>
  <si>
    <t>Variants (ar soli 0,500) 4 grupas</t>
  </si>
  <si>
    <t>no -0,700 līdz -0,999</t>
  </si>
  <si>
    <t>no 0 līdz - 0,699</t>
  </si>
  <si>
    <t>no 0 un augstāks</t>
  </si>
  <si>
    <t xml:space="preserve">Vvariants (ar soli 0,700) 4 grupas </t>
  </si>
  <si>
    <t>Pašvaldību skaits valsts budžeta dotācijas intervālos</t>
  </si>
  <si>
    <t>N.p.k.</t>
  </si>
  <si>
    <t>Vertēto ieņēmumu standartizēta vērtības intervāls</t>
  </si>
  <si>
    <t>Valsts budžeta dotācija (%)</t>
  </si>
  <si>
    <t>&lt; (-1,0)</t>
  </si>
  <si>
    <t>≥ (-1,0) – 0,0 &lt;</t>
  </si>
  <si>
    <t>≥ 0,0 – 1,0 &lt;</t>
  </si>
  <si>
    <t>≥ 1,0 – 2,0 &lt;</t>
  </si>
  <si>
    <t>≥ 2,0</t>
  </si>
  <si>
    <t>Salīdzinājumā ar iepriekšējo gadu</t>
  </si>
  <si>
    <t>VBD likmes 2020. gadā</t>
  </si>
  <si>
    <t>Valmieras novads</t>
  </si>
  <si>
    <t>Daugavpils</t>
  </si>
  <si>
    <t>Jelgava</t>
  </si>
  <si>
    <t>Jūrmala</t>
  </si>
  <si>
    <t>Liepāja</t>
  </si>
  <si>
    <t>Rēzekne</t>
  </si>
  <si>
    <t>Rīga</t>
  </si>
  <si>
    <t>Ventspils</t>
  </si>
  <si>
    <t>Augšdaugavas novads</t>
  </si>
  <si>
    <t>Dienvidkurzemes novads</t>
  </si>
  <si>
    <r>
      <t xml:space="preserve">Pašvaldību budžeta kapacitātes rādītājs 2022.gadā 
</t>
    </r>
    <r>
      <rPr>
        <sz val="10"/>
        <rFont val="Times New Roman"/>
        <family val="1"/>
      </rPr>
      <t>(Saskaņā ar 2015.gada 27.janvāra Ministru kabineta noteikumiem Nr.42 "Noteikumi par kritērijiem un kārtību valsts budžeta dotācijas piešķiršanai pašvaldībām 
ES struktūrfondu un Kohēzijas fonda 2014.–2020.gada plānošanas periodā līdzfinansēto projektu īstenošanai")</t>
    </r>
  </si>
  <si>
    <t>Vērtētie IIN ieņēmumi  pašvaldībām 
2022. gadā, euro</t>
  </si>
  <si>
    <t xml:space="preserve">Pastāvīgo iedzīvotāju skaits 2021.gadā *    </t>
  </si>
  <si>
    <t>Pašvaldību skaits 2022.gadā</t>
  </si>
  <si>
    <t>Vērtētie  ieņēmumi uz 1 iedzīvotāju 2021. gadā, euro</t>
  </si>
  <si>
    <t>Standartizētā  vērtība 2022. gadā</t>
  </si>
  <si>
    <t>VBD likmes 2022. gadā</t>
  </si>
  <si>
    <t>* Iedzīvotāju skaits uz 01.01.2021. (PMLP dati)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</si>
</sst>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_-;\-* #,##0_-;_-* &quot;-&quot;??_-;_-@_-"/>
    <numFmt numFmtId="173" formatCode="0.0000"/>
    <numFmt numFmtId="174" formatCode="0.0"/>
    <numFmt numFmtId="175" formatCode="_-* #,##0.0_-;\-* #,##0.0_-;_-* &quot;-&quot;??_-;_-@_-"/>
    <numFmt numFmtId="176" formatCode="[$-426]dddd\,\ yyyy\.\ &quot;gada&quot;\ d\.\ mmmm"/>
    <numFmt numFmtId="177" formatCode="0.0%"/>
    <numFmt numFmtId="178" formatCode="#,##0_ ;\-#,##0\ "/>
    <numFmt numFmtId="179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49" fontId="3" fillId="0" borderId="12" xfId="60" applyNumberFormat="1" applyFont="1" applyFill="1" applyBorder="1" applyAlignment="1">
      <alignment horizontal="center"/>
      <protection/>
    </xf>
    <xf numFmtId="173" fontId="3" fillId="0" borderId="11" xfId="0" applyNumberFormat="1" applyFont="1" applyBorder="1" applyAlignment="1">
      <alignment/>
    </xf>
    <xf numFmtId="172" fontId="3" fillId="0" borderId="11" xfId="42" applyNumberFormat="1" applyFont="1" applyBorder="1" applyAlignment="1">
      <alignment/>
    </xf>
    <xf numFmtId="0" fontId="3" fillId="0" borderId="11" xfId="0" applyFont="1" applyFill="1" applyBorder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8" fillId="0" borderId="13" xfId="0" applyFont="1" applyBorder="1" applyAlignment="1">
      <alignment horizontal="center" wrapText="1"/>
    </xf>
    <xf numFmtId="0" fontId="48" fillId="0" borderId="13" xfId="0" applyFont="1" applyBorder="1" applyAlignment="1">
      <alignment wrapText="1"/>
    </xf>
    <xf numFmtId="0" fontId="48" fillId="0" borderId="14" xfId="0" applyFont="1" applyBorder="1" applyAlignment="1">
      <alignment horizontal="center" wrapText="1"/>
    </xf>
    <xf numFmtId="0" fontId="48" fillId="0" borderId="14" xfId="0" applyFont="1" applyBorder="1" applyAlignment="1">
      <alignment wrapText="1"/>
    </xf>
    <xf numFmtId="0" fontId="55" fillId="0" borderId="15" xfId="0" applyFont="1" applyBorder="1" applyAlignment="1">
      <alignment wrapText="1"/>
    </xf>
    <xf numFmtId="0" fontId="48" fillId="0" borderId="15" xfId="0" applyFont="1" applyBorder="1" applyAlignment="1">
      <alignment wrapText="1"/>
    </xf>
    <xf numFmtId="0" fontId="48" fillId="0" borderId="15" xfId="0" applyFont="1" applyBorder="1" applyAlignment="1">
      <alignment horizontal="center" wrapText="1"/>
    </xf>
    <xf numFmtId="0" fontId="48" fillId="0" borderId="16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8" xfId="0" applyFont="1" applyFill="1" applyBorder="1" applyAlignment="1">
      <alignment horizontal="center" vertical="top" wrapText="1"/>
    </xf>
    <xf numFmtId="0" fontId="48" fillId="0" borderId="19" xfId="0" applyFont="1" applyFill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5" fillId="0" borderId="0" xfId="0" applyFont="1" applyBorder="1" applyAlignment="1">
      <alignment/>
    </xf>
    <xf numFmtId="0" fontId="57" fillId="0" borderId="21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vertical="top" wrapText="1"/>
    </xf>
    <xf numFmtId="0" fontId="48" fillId="0" borderId="25" xfId="0" applyFont="1" applyFill="1" applyBorder="1" applyAlignment="1">
      <alignment wrapText="1"/>
    </xf>
    <xf numFmtId="0" fontId="48" fillId="0" borderId="26" xfId="0" applyFont="1" applyFill="1" applyBorder="1" applyAlignment="1">
      <alignment wrapText="1"/>
    </xf>
    <xf numFmtId="0" fontId="48" fillId="0" borderId="27" xfId="0" applyFont="1" applyFill="1" applyBorder="1" applyAlignment="1">
      <alignment wrapText="1"/>
    </xf>
    <xf numFmtId="0" fontId="48" fillId="0" borderId="28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55" fillId="0" borderId="28" xfId="0" applyFont="1" applyFill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72" fontId="3" fillId="0" borderId="31" xfId="42" applyNumberFormat="1" applyFont="1" applyBorder="1" applyAlignment="1">
      <alignment/>
    </xf>
    <xf numFmtId="43" fontId="3" fillId="0" borderId="11" xfId="42" applyFont="1" applyFill="1" applyBorder="1" applyAlignment="1">
      <alignment/>
    </xf>
    <xf numFmtId="43" fontId="3" fillId="0" borderId="11" xfId="42" applyFont="1" applyFill="1" applyBorder="1" applyAlignment="1">
      <alignment horizontal="right" wrapText="1"/>
    </xf>
    <xf numFmtId="9" fontId="3" fillId="0" borderId="11" xfId="64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1"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17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74" fontId="2" fillId="0" borderId="12" xfId="0" applyNumberFormat="1" applyFont="1" applyBorder="1" applyAlignment="1">
      <alignment/>
    </xf>
    <xf numFmtId="3" fontId="2" fillId="0" borderId="32" xfId="0" applyNumberFormat="1" applyFont="1" applyBorder="1" applyAlignment="1">
      <alignment horizontal="right"/>
    </xf>
    <xf numFmtId="174" fontId="2" fillId="0" borderId="3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4" fontId="2" fillId="0" borderId="0" xfId="0" applyNumberFormat="1" applyFont="1" applyBorder="1" applyAlignment="1">
      <alignment/>
    </xf>
    <xf numFmtId="9" fontId="3" fillId="0" borderId="11" xfId="64" applyFont="1" applyBorder="1" applyAlignment="1">
      <alignment/>
    </xf>
    <xf numFmtId="0" fontId="4" fillId="0" borderId="20" xfId="0" applyFont="1" applyFill="1" applyBorder="1" applyAlignment="1">
      <alignment horizontal="center" vertical="top" wrapText="1"/>
    </xf>
    <xf numFmtId="9" fontId="2" fillId="0" borderId="34" xfId="64" applyFont="1" applyFill="1" applyBorder="1" applyAlignment="1">
      <alignment horizontal="center" vertical="center" wrapText="1"/>
    </xf>
    <xf numFmtId="9" fontId="2" fillId="0" borderId="34" xfId="64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/>
    </xf>
    <xf numFmtId="174" fontId="2" fillId="0" borderId="11" xfId="0" applyNumberFormat="1" applyFont="1" applyFill="1" applyBorder="1" applyAlignment="1">
      <alignment/>
    </xf>
    <xf numFmtId="9" fontId="3" fillId="0" borderId="11" xfId="64" applyNumberFormat="1" applyFont="1" applyFill="1" applyBorder="1" applyAlignment="1">
      <alignment/>
    </xf>
    <xf numFmtId="0" fontId="3" fillId="0" borderId="0" xfId="53" applyFont="1" applyAlignment="1" applyProtection="1">
      <alignment horizontal="left"/>
      <protection/>
    </xf>
    <xf numFmtId="0" fontId="3" fillId="0" borderId="31" xfId="0" applyFont="1" applyFill="1" applyBorder="1" applyAlignment="1">
      <alignment horizontal="left"/>
    </xf>
    <xf numFmtId="0" fontId="3" fillId="12" borderId="11" xfId="0" applyFont="1" applyFill="1" applyBorder="1" applyAlignment="1">
      <alignment horizontal="center" vertical="top" wrapText="1"/>
    </xf>
    <xf numFmtId="1" fontId="3" fillId="12" borderId="11" xfId="0" applyNumberFormat="1" applyFont="1" applyFill="1" applyBorder="1" applyAlignment="1">
      <alignment horizontal="center" vertical="top" wrapText="1"/>
    </xf>
    <xf numFmtId="2" fontId="3" fillId="12" borderId="11" xfId="0" applyNumberFormat="1" applyFont="1" applyFill="1" applyBorder="1" applyAlignment="1">
      <alignment horizontal="center" vertical="top" wrapText="1"/>
    </xf>
    <xf numFmtId="3" fontId="53" fillId="0" borderId="11" xfId="0" applyNumberFormat="1" applyFont="1" applyBorder="1" applyAlignment="1">
      <alignment/>
    </xf>
    <xf numFmtId="0" fontId="53" fillId="0" borderId="11" xfId="0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179" fontId="2" fillId="0" borderId="11" xfId="0" applyNumberFormat="1" applyFont="1" applyFill="1" applyBorder="1" applyAlignment="1">
      <alignment/>
    </xf>
    <xf numFmtId="9" fontId="55" fillId="0" borderId="35" xfId="0" applyNumberFormat="1" applyFont="1" applyFill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0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7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zoomScale="110" zoomScaleNormal="110" zoomScalePageLayoutView="0" workbookViewId="0" topLeftCell="A1">
      <selection activeCell="P50" sqref="P50"/>
    </sheetView>
  </sheetViews>
  <sheetFormatPr defaultColWidth="9.140625" defaultRowHeight="15"/>
  <cols>
    <col min="1" max="1" width="10.28125" style="43" customWidth="1"/>
    <col min="2" max="2" width="18.7109375" style="43" customWidth="1"/>
    <col min="3" max="3" width="13.421875" style="43" bestFit="1" customWidth="1"/>
    <col min="4" max="5" width="11.421875" style="43" customWidth="1"/>
    <col min="6" max="6" width="13.421875" style="43" bestFit="1" customWidth="1"/>
    <col min="7" max="7" width="10.00390625" style="43" customWidth="1"/>
    <col min="8" max="8" width="16.140625" style="43" customWidth="1"/>
    <col min="9" max="9" width="11.8515625" style="43" customWidth="1"/>
    <col min="10" max="10" width="11.140625" style="43" customWidth="1"/>
    <col min="11" max="11" width="14.140625" style="43" hidden="1" customWidth="1"/>
    <col min="12" max="12" width="15.57421875" style="43" hidden="1" customWidth="1"/>
    <col min="13" max="16384" width="9.140625" style="43" customWidth="1"/>
  </cols>
  <sheetData>
    <row r="2" spans="1:11" ht="12.75">
      <c r="A2" s="83" t="s">
        <v>99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31.5" customHeight="1" hidden="1">
      <c r="A3" s="2"/>
      <c r="B3" s="42"/>
      <c r="C3" s="3"/>
      <c r="D3" s="42"/>
      <c r="E3" s="3"/>
      <c r="F3" s="68" t="s">
        <v>0</v>
      </c>
      <c r="G3" s="69">
        <v>0.1</v>
      </c>
      <c r="H3" s="69">
        <v>0.15</v>
      </c>
      <c r="I3" s="69">
        <v>0.2</v>
      </c>
      <c r="J3" s="69">
        <v>0.25</v>
      </c>
      <c r="K3" s="69">
        <v>0.3</v>
      </c>
    </row>
    <row r="4" spans="1:12" ht="72" customHeight="1">
      <c r="A4" s="75" t="s">
        <v>1</v>
      </c>
      <c r="B4" s="75" t="s">
        <v>2</v>
      </c>
      <c r="C4" s="76" t="s">
        <v>100</v>
      </c>
      <c r="D4" s="75" t="s">
        <v>101</v>
      </c>
      <c r="E4" s="77" t="s">
        <v>103</v>
      </c>
      <c r="F4" s="75" t="s">
        <v>3</v>
      </c>
      <c r="G4" s="75" t="s">
        <v>4</v>
      </c>
      <c r="H4" s="75" t="s">
        <v>5</v>
      </c>
      <c r="I4" s="75" t="s">
        <v>104</v>
      </c>
      <c r="J4" s="75" t="s">
        <v>105</v>
      </c>
      <c r="K4" s="4" t="s">
        <v>88</v>
      </c>
      <c r="L4" s="4" t="s">
        <v>87</v>
      </c>
    </row>
    <row r="5" spans="1:12" ht="12.75">
      <c r="A5" s="79">
        <v>20000</v>
      </c>
      <c r="B5" s="74" t="s">
        <v>6</v>
      </c>
      <c r="C5" s="78">
        <v>19680086.380960826</v>
      </c>
      <c r="D5" s="78">
        <v>28458</v>
      </c>
      <c r="E5" s="45">
        <f aca="true" t="shared" si="0" ref="E5:E47">C5/D5</f>
        <v>691.5484707625562</v>
      </c>
      <c r="F5" s="7">
        <f aca="true" t="shared" si="1" ref="F5:F47">E5-E$49</f>
        <v>-120.21822365307719</v>
      </c>
      <c r="G5" s="7">
        <f aca="true" t="shared" si="2" ref="G5:G47">F5^2</f>
        <v>14452.421298301288</v>
      </c>
      <c r="H5" s="7">
        <f aca="true" t="shared" si="3" ref="H5:H47">G5*D5</f>
        <v>411287005.30705804</v>
      </c>
      <c r="I5" s="6">
        <f aca="true" t="shared" si="4" ref="I5:I47">F5/$H$53</f>
        <v>-0.5034711974850369</v>
      </c>
      <c r="J5" s="72">
        <f aca="true" t="shared" si="5" ref="J5:J47">IF(I5&lt;-1,$K$3,IF(I5&lt;0,$J$3,(IF(I5&lt;1,$I$3,(IF(I5&lt;2,$H$3,$G$3))))))</f>
        <v>0.25</v>
      </c>
      <c r="K5" s="48">
        <v>0.25</v>
      </c>
      <c r="L5" s="66">
        <f aca="true" t="shared" si="6" ref="L5:L47">J5-K5</f>
        <v>0</v>
      </c>
    </row>
    <row r="6" spans="1:12" ht="12.75">
      <c r="A6" s="79">
        <v>21000</v>
      </c>
      <c r="B6" s="8" t="s">
        <v>7</v>
      </c>
      <c r="C6" s="78">
        <v>7785233.993526574</v>
      </c>
      <c r="D6" s="78">
        <v>15413</v>
      </c>
      <c r="E6" s="45">
        <f t="shared" si="0"/>
        <v>505.1082847937828</v>
      </c>
      <c r="F6" s="7">
        <f t="shared" si="1"/>
        <v>-306.65840962185064</v>
      </c>
      <c r="G6" s="7">
        <f t="shared" si="2"/>
        <v>94039.38019180273</v>
      </c>
      <c r="H6" s="7">
        <f t="shared" si="3"/>
        <v>1449428966.8962555</v>
      </c>
      <c r="I6" s="6">
        <f t="shared" si="4"/>
        <v>-1.2842784730933605</v>
      </c>
      <c r="J6" s="72">
        <f t="shared" si="5"/>
        <v>0.3</v>
      </c>
      <c r="K6" s="48">
        <v>0.25</v>
      </c>
      <c r="L6" s="66">
        <f t="shared" si="6"/>
        <v>0.04999999999999999</v>
      </c>
    </row>
    <row r="7" spans="1:12" ht="12.75">
      <c r="A7" s="79">
        <v>22000</v>
      </c>
      <c r="B7" s="8" t="s">
        <v>97</v>
      </c>
      <c r="C7" s="78">
        <v>11426402.203400653</v>
      </c>
      <c r="D7" s="78">
        <v>28423</v>
      </c>
      <c r="E7" s="45">
        <f t="shared" si="0"/>
        <v>402.01253222392614</v>
      </c>
      <c r="F7" s="7">
        <f t="shared" si="1"/>
        <v>-409.7541621917073</v>
      </c>
      <c r="G7" s="7">
        <f t="shared" si="2"/>
        <v>167898.47343342795</v>
      </c>
      <c r="H7" s="7">
        <f t="shared" si="3"/>
        <v>4772178310.398323</v>
      </c>
      <c r="I7" s="6">
        <f t="shared" si="4"/>
        <v>-1.7160411495387813</v>
      </c>
      <c r="J7" s="72">
        <f t="shared" si="5"/>
        <v>0.3</v>
      </c>
      <c r="K7" s="48">
        <v>0.25</v>
      </c>
      <c r="L7" s="66">
        <f t="shared" si="6"/>
        <v>0.04999999999999999</v>
      </c>
    </row>
    <row r="8" spans="1:12" ht="12.75">
      <c r="A8" s="79">
        <v>23000</v>
      </c>
      <c r="B8" s="8" t="s">
        <v>8</v>
      </c>
      <c r="C8" s="78">
        <v>27181824.509222142</v>
      </c>
      <c r="D8" s="78">
        <v>22295</v>
      </c>
      <c r="E8" s="45">
        <f t="shared" si="0"/>
        <v>1219.1892580947363</v>
      </c>
      <c r="F8" s="7">
        <f t="shared" si="1"/>
        <v>407.42256367910284</v>
      </c>
      <c r="G8" s="7">
        <f t="shared" si="2"/>
        <v>165993.14539485262</v>
      </c>
      <c r="H8" s="7">
        <f t="shared" si="3"/>
        <v>3700817176.578239</v>
      </c>
      <c r="I8" s="6">
        <f t="shared" si="4"/>
        <v>1.7062764677831859</v>
      </c>
      <c r="J8" s="72">
        <f t="shared" si="5"/>
        <v>0.15</v>
      </c>
      <c r="K8" s="48">
        <v>0.15</v>
      </c>
      <c r="L8" s="66">
        <f t="shared" si="6"/>
        <v>0</v>
      </c>
    </row>
    <row r="9" spans="1:12" ht="12.75">
      <c r="A9" s="79">
        <v>24000</v>
      </c>
      <c r="B9" s="8" t="s">
        <v>9</v>
      </c>
      <c r="C9" s="78">
        <v>9434286.793306613</v>
      </c>
      <c r="D9" s="78">
        <v>20252</v>
      </c>
      <c r="E9" s="45">
        <f t="shared" si="0"/>
        <v>465.8446964895622</v>
      </c>
      <c r="F9" s="7">
        <f t="shared" si="1"/>
        <v>-345.92199792607124</v>
      </c>
      <c r="G9" s="7">
        <f t="shared" si="2"/>
        <v>119662.02864916484</v>
      </c>
      <c r="H9" s="7">
        <f t="shared" si="3"/>
        <v>2423395404.2028866</v>
      </c>
      <c r="I9" s="6">
        <f t="shared" si="4"/>
        <v>-1.4487134915156232</v>
      </c>
      <c r="J9" s="72">
        <f t="shared" si="5"/>
        <v>0.3</v>
      </c>
      <c r="K9" s="48">
        <v>0.3</v>
      </c>
      <c r="L9" s="66">
        <f t="shared" si="6"/>
        <v>0</v>
      </c>
    </row>
    <row r="10" spans="1:12" ht="12.75">
      <c r="A10" s="79">
        <v>25000</v>
      </c>
      <c r="B10" s="8" t="s">
        <v>10</v>
      </c>
      <c r="C10" s="78">
        <v>29303154.1112348</v>
      </c>
      <c r="D10" s="78">
        <v>44244</v>
      </c>
      <c r="E10" s="45">
        <f t="shared" si="0"/>
        <v>662.3079764766928</v>
      </c>
      <c r="F10" s="7">
        <f t="shared" si="1"/>
        <v>-149.4587179389406</v>
      </c>
      <c r="G10" s="7">
        <f t="shared" si="2"/>
        <v>22337.908367951804</v>
      </c>
      <c r="H10" s="7">
        <f t="shared" si="3"/>
        <v>988318417.8316597</v>
      </c>
      <c r="I10" s="6">
        <f t="shared" si="4"/>
        <v>-0.6259297252007823</v>
      </c>
      <c r="J10" s="72">
        <f t="shared" si="5"/>
        <v>0.25</v>
      </c>
      <c r="K10" s="48">
        <v>0.25</v>
      </c>
      <c r="L10" s="66">
        <f t="shared" si="6"/>
        <v>0</v>
      </c>
    </row>
    <row r="11" spans="1:12" ht="12.75">
      <c r="A11" s="79">
        <v>26000</v>
      </c>
      <c r="B11" s="8" t="s">
        <v>11</v>
      </c>
      <c r="C11" s="78">
        <v>29839977.139769986</v>
      </c>
      <c r="D11" s="78">
        <v>44867</v>
      </c>
      <c r="E11" s="45">
        <f t="shared" si="0"/>
        <v>665.0762729794724</v>
      </c>
      <c r="F11" s="7">
        <f t="shared" si="1"/>
        <v>-146.69042143616105</v>
      </c>
      <c r="G11" s="7">
        <f t="shared" si="2"/>
        <v>21518.079741118538</v>
      </c>
      <c r="H11" s="7">
        <f t="shared" si="3"/>
        <v>965451683.7447654</v>
      </c>
      <c r="I11" s="6">
        <f t="shared" si="4"/>
        <v>-0.6143361621543831</v>
      </c>
      <c r="J11" s="72">
        <f t="shared" si="5"/>
        <v>0.25</v>
      </c>
      <c r="K11" s="48">
        <v>0.3</v>
      </c>
      <c r="L11" s="66">
        <f t="shared" si="6"/>
        <v>-0.04999999999999999</v>
      </c>
    </row>
    <row r="12" spans="1:12" ht="12.75">
      <c r="A12" s="79">
        <v>2000</v>
      </c>
      <c r="B12" s="8" t="s">
        <v>90</v>
      </c>
      <c r="C12" s="78">
        <v>42851333.795122765</v>
      </c>
      <c r="D12" s="78">
        <v>90491</v>
      </c>
      <c r="E12" s="45">
        <f t="shared" si="0"/>
        <v>473.54249367476064</v>
      </c>
      <c r="F12" s="7">
        <f t="shared" si="1"/>
        <v>-338.2242007408728</v>
      </c>
      <c r="G12" s="7">
        <f t="shared" si="2"/>
        <v>114395.6099668022</v>
      </c>
      <c r="H12" s="7">
        <f t="shared" si="3"/>
        <v>10351773141.5059</v>
      </c>
      <c r="I12" s="6">
        <f t="shared" si="4"/>
        <v>-1.4164752912739278</v>
      </c>
      <c r="J12" s="72">
        <f t="shared" si="5"/>
        <v>0.3</v>
      </c>
      <c r="K12" s="48">
        <v>0.3</v>
      </c>
      <c r="L12" s="66">
        <f t="shared" si="6"/>
        <v>0</v>
      </c>
    </row>
    <row r="13" spans="1:12" ht="12.75">
      <c r="A13" s="79">
        <v>27000</v>
      </c>
      <c r="B13" s="8" t="s">
        <v>98</v>
      </c>
      <c r="C13" s="78">
        <v>20997880.68914269</v>
      </c>
      <c r="D13" s="78">
        <v>35347</v>
      </c>
      <c r="E13" s="45">
        <f t="shared" si="0"/>
        <v>594.0498681399465</v>
      </c>
      <c r="F13" s="7">
        <f t="shared" si="1"/>
        <v>-217.7168262756869</v>
      </c>
      <c r="G13" s="7">
        <f t="shared" si="2"/>
        <v>47400.616443557636</v>
      </c>
      <c r="H13" s="7">
        <f t="shared" si="3"/>
        <v>1675469589.4304318</v>
      </c>
      <c r="I13" s="6">
        <f t="shared" si="4"/>
        <v>-0.911793136737602</v>
      </c>
      <c r="J13" s="72">
        <f t="shared" si="5"/>
        <v>0.25</v>
      </c>
      <c r="K13" s="48">
        <v>0.25</v>
      </c>
      <c r="L13" s="66">
        <f t="shared" si="6"/>
        <v>0</v>
      </c>
    </row>
    <row r="14" spans="1:12" ht="12.75">
      <c r="A14" s="79">
        <v>28000</v>
      </c>
      <c r="B14" s="8" t="s">
        <v>12</v>
      </c>
      <c r="C14" s="78">
        <v>22627887.05599514</v>
      </c>
      <c r="D14" s="78">
        <v>30543</v>
      </c>
      <c r="E14" s="45">
        <f t="shared" si="0"/>
        <v>740.8534543428982</v>
      </c>
      <c r="F14" s="7">
        <f t="shared" si="1"/>
        <v>-70.91324007273522</v>
      </c>
      <c r="G14" s="7">
        <f t="shared" si="2"/>
        <v>5028.68761761338</v>
      </c>
      <c r="H14" s="7">
        <f t="shared" si="3"/>
        <v>153591205.90476546</v>
      </c>
      <c r="I14" s="6">
        <f t="shared" si="4"/>
        <v>-0.29698304310329937</v>
      </c>
      <c r="J14" s="72">
        <f t="shared" si="5"/>
        <v>0.25</v>
      </c>
      <c r="K14" s="48">
        <v>0.25</v>
      </c>
      <c r="L14" s="66">
        <f t="shared" si="6"/>
        <v>0</v>
      </c>
    </row>
    <row r="15" spans="1:12" ht="12.75">
      <c r="A15" s="79">
        <v>29000</v>
      </c>
      <c r="B15" s="8" t="s">
        <v>13</v>
      </c>
      <c r="C15" s="78">
        <v>12059737.668748364</v>
      </c>
      <c r="D15" s="78">
        <v>20788</v>
      </c>
      <c r="E15" s="45">
        <f t="shared" si="0"/>
        <v>580.129770480487</v>
      </c>
      <c r="F15" s="7">
        <f t="shared" si="1"/>
        <v>-231.63692393514646</v>
      </c>
      <c r="G15" s="7">
        <f t="shared" si="2"/>
        <v>53655.664530136826</v>
      </c>
      <c r="H15" s="7">
        <f t="shared" si="3"/>
        <v>1115393954.2524843</v>
      </c>
      <c r="I15" s="6">
        <f t="shared" si="4"/>
        <v>-0.970090190418426</v>
      </c>
      <c r="J15" s="72">
        <f t="shared" si="5"/>
        <v>0.25</v>
      </c>
      <c r="K15" s="48">
        <v>0.25</v>
      </c>
      <c r="L15" s="66">
        <f t="shared" si="6"/>
        <v>0</v>
      </c>
    </row>
    <row r="16" spans="1:12" ht="12.75">
      <c r="A16" s="79">
        <v>3000</v>
      </c>
      <c r="B16" s="8" t="s">
        <v>91</v>
      </c>
      <c r="C16" s="78">
        <v>45173294.66006596</v>
      </c>
      <c r="D16" s="78">
        <v>60551</v>
      </c>
      <c r="E16" s="45">
        <f t="shared" si="0"/>
        <v>746.0371366297164</v>
      </c>
      <c r="F16" s="7">
        <f t="shared" si="1"/>
        <v>-65.729557785917</v>
      </c>
      <c r="G16" s="7">
        <f t="shared" si="2"/>
        <v>4320.374766732201</v>
      </c>
      <c r="H16" s="7">
        <f t="shared" si="3"/>
        <v>261603012.50040153</v>
      </c>
      <c r="I16" s="6">
        <f t="shared" si="4"/>
        <v>-0.27527389910648115</v>
      </c>
      <c r="J16" s="72">
        <f t="shared" si="5"/>
        <v>0.25</v>
      </c>
      <c r="K16" s="48">
        <v>0.25</v>
      </c>
      <c r="L16" s="66">
        <f t="shared" si="6"/>
        <v>0</v>
      </c>
    </row>
    <row r="17" spans="1:12" ht="12.75">
      <c r="A17" s="79">
        <v>30000</v>
      </c>
      <c r="B17" s="8" t="s">
        <v>14</v>
      </c>
      <c r="C17" s="78">
        <v>25854718.595821388</v>
      </c>
      <c r="D17" s="78">
        <v>33854</v>
      </c>
      <c r="E17" s="45">
        <f t="shared" si="0"/>
        <v>763.7123706451641</v>
      </c>
      <c r="F17" s="7">
        <f t="shared" si="1"/>
        <v>-48.054323770469296</v>
      </c>
      <c r="G17" s="7">
        <f t="shared" si="2"/>
        <v>2309.21803303709</v>
      </c>
      <c r="H17" s="7">
        <f t="shared" si="3"/>
        <v>78176267.29043765</v>
      </c>
      <c r="I17" s="6">
        <f t="shared" si="4"/>
        <v>-0.20125041942784158</v>
      </c>
      <c r="J17" s="72">
        <f t="shared" si="5"/>
        <v>0.25</v>
      </c>
      <c r="K17" s="48">
        <v>0.25</v>
      </c>
      <c r="L17" s="66">
        <f t="shared" si="6"/>
        <v>0</v>
      </c>
    </row>
    <row r="18" spans="1:12" ht="12.75">
      <c r="A18" s="79">
        <v>31000</v>
      </c>
      <c r="B18" s="8" t="s">
        <v>15</v>
      </c>
      <c r="C18" s="78">
        <v>23603040.031325016</v>
      </c>
      <c r="D18" s="78">
        <v>42925</v>
      </c>
      <c r="E18" s="45">
        <f t="shared" si="0"/>
        <v>549.8669780157255</v>
      </c>
      <c r="F18" s="7">
        <f t="shared" si="1"/>
        <v>-261.8997163999079</v>
      </c>
      <c r="G18" s="7">
        <f t="shared" si="2"/>
        <v>68591.46145035219</v>
      </c>
      <c r="H18" s="7">
        <f t="shared" si="3"/>
        <v>2944288482.7563677</v>
      </c>
      <c r="I18" s="6">
        <f t="shared" si="4"/>
        <v>-1.0968300797503758</v>
      </c>
      <c r="J18" s="72">
        <f t="shared" si="5"/>
        <v>0.3</v>
      </c>
      <c r="K18" s="48">
        <v>0.3</v>
      </c>
      <c r="L18" s="66">
        <f t="shared" si="6"/>
        <v>0</v>
      </c>
    </row>
    <row r="19" spans="1:12" ht="12.75">
      <c r="A19" s="79">
        <v>4000</v>
      </c>
      <c r="B19" s="8" t="s">
        <v>92</v>
      </c>
      <c r="C19" s="78">
        <v>63686877.24311159</v>
      </c>
      <c r="D19" s="78">
        <v>57809</v>
      </c>
      <c r="E19" s="45">
        <f t="shared" si="0"/>
        <v>1101.6775457647009</v>
      </c>
      <c r="F19" s="7">
        <f t="shared" si="1"/>
        <v>289.91085134906746</v>
      </c>
      <c r="G19" s="7">
        <f t="shared" si="2"/>
        <v>84048.30172994109</v>
      </c>
      <c r="H19" s="7">
        <f t="shared" si="3"/>
        <v>4858748274.706164</v>
      </c>
      <c r="I19" s="6">
        <f t="shared" si="4"/>
        <v>1.2141400784113596</v>
      </c>
      <c r="J19" s="72">
        <f t="shared" si="5"/>
        <v>0.15</v>
      </c>
      <c r="K19" s="48">
        <v>0.25</v>
      </c>
      <c r="L19" s="66">
        <f t="shared" si="6"/>
        <v>-0.1</v>
      </c>
    </row>
    <row r="20" spans="1:12" ht="12.75">
      <c r="A20" s="79">
        <v>32000</v>
      </c>
      <c r="B20" s="8" t="s">
        <v>16</v>
      </c>
      <c r="C20" s="78">
        <v>8736843.73030612</v>
      </c>
      <c r="D20" s="78">
        <v>23618</v>
      </c>
      <c r="E20" s="45">
        <f t="shared" si="0"/>
        <v>369.9230980737624</v>
      </c>
      <c r="F20" s="7">
        <f t="shared" si="1"/>
        <v>-441.84359634187103</v>
      </c>
      <c r="G20" s="7">
        <f t="shared" si="2"/>
        <v>195225.76362831827</v>
      </c>
      <c r="H20" s="7">
        <f t="shared" si="3"/>
        <v>4610842085.373621</v>
      </c>
      <c r="I20" s="6">
        <f t="shared" si="4"/>
        <v>-1.8504309728722474</v>
      </c>
      <c r="J20" s="72">
        <f t="shared" si="5"/>
        <v>0.3</v>
      </c>
      <c r="K20" s="48">
        <v>0.25</v>
      </c>
      <c r="L20" s="66">
        <f t="shared" si="6"/>
        <v>0.04999999999999999</v>
      </c>
    </row>
    <row r="21" spans="1:12" ht="12.75">
      <c r="A21" s="79">
        <v>33000</v>
      </c>
      <c r="B21" s="8" t="s">
        <v>17</v>
      </c>
      <c r="C21" s="78">
        <v>17152525.34896546</v>
      </c>
      <c r="D21" s="78">
        <v>29343</v>
      </c>
      <c r="E21" s="45">
        <f t="shared" si="0"/>
        <v>584.5525457167113</v>
      </c>
      <c r="F21" s="7">
        <f t="shared" si="1"/>
        <v>-227.21414869892214</v>
      </c>
      <c r="G21" s="7">
        <f t="shared" si="2"/>
        <v>51626.2693689759</v>
      </c>
      <c r="H21" s="7">
        <f t="shared" si="3"/>
        <v>1514869622.09386</v>
      </c>
      <c r="I21" s="6">
        <f t="shared" si="4"/>
        <v>-0.9515677079134867</v>
      </c>
      <c r="J21" s="72">
        <f t="shared" si="5"/>
        <v>0.25</v>
      </c>
      <c r="K21" s="48">
        <v>0.15</v>
      </c>
      <c r="L21" s="66">
        <f t="shared" si="6"/>
        <v>0.1</v>
      </c>
    </row>
    <row r="22" spans="1:12" ht="12.75">
      <c r="A22" s="79">
        <v>34000</v>
      </c>
      <c r="B22" s="8" t="s">
        <v>18</v>
      </c>
      <c r="C22" s="78">
        <v>34515157.62697548</v>
      </c>
      <c r="D22" s="78">
        <v>31391</v>
      </c>
      <c r="E22" s="45">
        <f t="shared" si="0"/>
        <v>1099.5239918121588</v>
      </c>
      <c r="F22" s="7">
        <f t="shared" si="1"/>
        <v>287.75729739652536</v>
      </c>
      <c r="G22" s="7">
        <f t="shared" si="2"/>
        <v>82804.26220495233</v>
      </c>
      <c r="H22" s="7">
        <f t="shared" si="3"/>
        <v>2599308594.8756585</v>
      </c>
      <c r="I22" s="6">
        <f t="shared" si="4"/>
        <v>1.2051210432402535</v>
      </c>
      <c r="J22" s="72">
        <f t="shared" si="5"/>
        <v>0.15</v>
      </c>
      <c r="K22" s="48">
        <v>0.15</v>
      </c>
      <c r="L22" s="66">
        <f t="shared" si="6"/>
        <v>0</v>
      </c>
    </row>
    <row r="23" spans="1:12" ht="12.75">
      <c r="A23" s="79">
        <v>5000</v>
      </c>
      <c r="B23" s="8" t="s">
        <v>93</v>
      </c>
      <c r="C23" s="78">
        <v>46632620.91975805</v>
      </c>
      <c r="D23" s="78">
        <v>75895</v>
      </c>
      <c r="E23" s="45">
        <f t="shared" si="0"/>
        <v>614.436009220081</v>
      </c>
      <c r="F23" s="7">
        <f t="shared" si="1"/>
        <v>-197.3306851955524</v>
      </c>
      <c r="G23" s="7">
        <f t="shared" si="2"/>
        <v>38939.399319746204</v>
      </c>
      <c r="H23" s="7">
        <f t="shared" si="3"/>
        <v>2955305711.372138</v>
      </c>
      <c r="I23" s="6">
        <f t="shared" si="4"/>
        <v>-0.8264164396793146</v>
      </c>
      <c r="J23" s="72">
        <f t="shared" si="5"/>
        <v>0.25</v>
      </c>
      <c r="K23" s="48">
        <v>0.25</v>
      </c>
      <c r="L23" s="66">
        <f t="shared" si="6"/>
        <v>0</v>
      </c>
    </row>
    <row r="24" spans="1:12" ht="12.75">
      <c r="A24" s="79">
        <v>35000</v>
      </c>
      <c r="B24" s="8" t="s">
        <v>19</v>
      </c>
      <c r="C24" s="78">
        <v>18774818.06830014</v>
      </c>
      <c r="D24" s="78">
        <v>29979</v>
      </c>
      <c r="E24" s="45">
        <f t="shared" si="0"/>
        <v>626.2656549017693</v>
      </c>
      <c r="F24" s="7">
        <f t="shared" si="1"/>
        <v>-185.50103951386416</v>
      </c>
      <c r="G24" s="7">
        <f t="shared" si="2"/>
        <v>34410.63566072419</v>
      </c>
      <c r="H24" s="7">
        <f t="shared" si="3"/>
        <v>1031596446.4728506</v>
      </c>
      <c r="I24" s="6">
        <f t="shared" si="4"/>
        <v>-0.7768741515286376</v>
      </c>
      <c r="J24" s="72">
        <f t="shared" si="5"/>
        <v>0.25</v>
      </c>
      <c r="K24" s="48">
        <v>0.25</v>
      </c>
      <c r="L24" s="66">
        <f t="shared" si="6"/>
        <v>0</v>
      </c>
    </row>
    <row r="25" spans="1:12" ht="12.75">
      <c r="A25" s="79">
        <v>36000</v>
      </c>
      <c r="B25" s="8" t="s">
        <v>20</v>
      </c>
      <c r="C25" s="78">
        <v>5444939.574253822</v>
      </c>
      <c r="D25" s="78">
        <v>11563</v>
      </c>
      <c r="E25" s="45">
        <f t="shared" si="0"/>
        <v>470.89332995362986</v>
      </c>
      <c r="F25" s="7">
        <f t="shared" si="1"/>
        <v>-340.87336446200356</v>
      </c>
      <c r="G25" s="7">
        <f t="shared" si="2"/>
        <v>116194.65059964592</v>
      </c>
      <c r="H25" s="7">
        <f t="shared" si="3"/>
        <v>1343558744.8837056</v>
      </c>
      <c r="I25" s="6">
        <f t="shared" si="4"/>
        <v>-1.4275699289293686</v>
      </c>
      <c r="J25" s="72">
        <f t="shared" si="5"/>
        <v>0.3</v>
      </c>
      <c r="K25" s="48">
        <v>0.3</v>
      </c>
      <c r="L25" s="66">
        <f t="shared" si="6"/>
        <v>0</v>
      </c>
    </row>
    <row r="26" spans="1:12" ht="12.75">
      <c r="A26" s="5">
        <v>37000</v>
      </c>
      <c r="B26" s="8" t="s">
        <v>21</v>
      </c>
      <c r="C26" s="78">
        <v>9945986.163699768</v>
      </c>
      <c r="D26" s="78">
        <v>23300</v>
      </c>
      <c r="E26" s="45">
        <f t="shared" si="0"/>
        <v>426.8663589570716</v>
      </c>
      <c r="F26" s="7">
        <f t="shared" si="1"/>
        <v>-384.9003354585618</v>
      </c>
      <c r="G26" s="7">
        <f t="shared" si="2"/>
        <v>148148.26823611342</v>
      </c>
      <c r="H26" s="7">
        <f t="shared" si="3"/>
        <v>3451854649.9014425</v>
      </c>
      <c r="I26" s="6">
        <f t="shared" si="4"/>
        <v>-1.6119538861673592</v>
      </c>
      <c r="J26" s="72">
        <f t="shared" si="5"/>
        <v>0.3</v>
      </c>
      <c r="K26" s="48">
        <v>0.3</v>
      </c>
      <c r="L26" s="66">
        <f t="shared" si="6"/>
        <v>0</v>
      </c>
    </row>
    <row r="27" spans="1:12" ht="12.75">
      <c r="A27" s="5">
        <v>38000</v>
      </c>
      <c r="B27" s="8" t="s">
        <v>22</v>
      </c>
      <c r="C27" s="78">
        <v>17178450.55782383</v>
      </c>
      <c r="D27" s="78">
        <v>30633</v>
      </c>
      <c r="E27" s="45">
        <f t="shared" si="0"/>
        <v>560.7825076820367</v>
      </c>
      <c r="F27" s="7">
        <f t="shared" si="1"/>
        <v>-250.98418673359674</v>
      </c>
      <c r="G27" s="7">
        <f t="shared" si="2"/>
        <v>62993.06199032496</v>
      </c>
      <c r="H27" s="7">
        <f t="shared" si="3"/>
        <v>1929666467.9496245</v>
      </c>
      <c r="I27" s="6">
        <f t="shared" si="4"/>
        <v>-1.051116088765612</v>
      </c>
      <c r="J27" s="72">
        <f t="shared" si="5"/>
        <v>0.3</v>
      </c>
      <c r="K27" s="48">
        <v>0.25</v>
      </c>
      <c r="L27" s="66">
        <f t="shared" si="6"/>
        <v>0.04999999999999999</v>
      </c>
    </row>
    <row r="28" spans="1:12" ht="12.75">
      <c r="A28" s="5">
        <v>39000</v>
      </c>
      <c r="B28" s="8" t="s">
        <v>23</v>
      </c>
      <c r="C28" s="78">
        <v>48110496.91216634</v>
      </c>
      <c r="D28" s="78">
        <v>36713</v>
      </c>
      <c r="E28" s="45">
        <f t="shared" si="0"/>
        <v>1310.4485308246763</v>
      </c>
      <c r="F28" s="7">
        <f t="shared" si="1"/>
        <v>498.68183640904283</v>
      </c>
      <c r="G28" s="7">
        <f t="shared" si="2"/>
        <v>248683.57396429536</v>
      </c>
      <c r="H28" s="7">
        <f t="shared" si="3"/>
        <v>9129920050.951176</v>
      </c>
      <c r="I28" s="6">
        <f t="shared" si="4"/>
        <v>2.088468234778076</v>
      </c>
      <c r="J28" s="72">
        <f t="shared" si="5"/>
        <v>0.1</v>
      </c>
      <c r="K28" s="48">
        <v>0.25</v>
      </c>
      <c r="L28" s="66">
        <f t="shared" si="6"/>
        <v>-0.15</v>
      </c>
    </row>
    <row r="29" spans="1:12" ht="12.75">
      <c r="A29" s="5">
        <v>40000</v>
      </c>
      <c r="B29" s="8" t="s">
        <v>24</v>
      </c>
      <c r="C29" s="78">
        <v>51428025.45535415</v>
      </c>
      <c r="D29" s="78">
        <v>61344</v>
      </c>
      <c r="E29" s="45">
        <f t="shared" si="0"/>
        <v>838.3546142304732</v>
      </c>
      <c r="F29" s="7">
        <f t="shared" si="1"/>
        <v>26.58791981483978</v>
      </c>
      <c r="G29" s="7">
        <f t="shared" si="2"/>
        <v>706.9174800803497</v>
      </c>
      <c r="H29" s="7">
        <f t="shared" si="3"/>
        <v>43365145.898048975</v>
      </c>
      <c r="I29" s="6">
        <f t="shared" si="4"/>
        <v>0.1113496059170134</v>
      </c>
      <c r="J29" s="72">
        <f t="shared" si="5"/>
        <v>0.2</v>
      </c>
      <c r="K29" s="48">
        <v>0.25</v>
      </c>
      <c r="L29" s="66">
        <f t="shared" si="6"/>
        <v>-0.04999999999999999</v>
      </c>
    </row>
    <row r="30" spans="1:12" ht="12.75">
      <c r="A30" s="5">
        <v>41000</v>
      </c>
      <c r="B30" s="8" t="s">
        <v>25</v>
      </c>
      <c r="C30" s="78">
        <v>17864107.975374065</v>
      </c>
      <c r="D30" s="78">
        <v>20919</v>
      </c>
      <c r="E30" s="45">
        <f t="shared" si="0"/>
        <v>853.9656759584142</v>
      </c>
      <c r="F30" s="7">
        <f t="shared" si="1"/>
        <v>42.19898154278076</v>
      </c>
      <c r="G30" s="7">
        <f t="shared" si="2"/>
        <v>1780.754043247951</v>
      </c>
      <c r="H30" s="7">
        <f t="shared" si="3"/>
        <v>37251593.830703884</v>
      </c>
      <c r="I30" s="6">
        <f t="shared" si="4"/>
        <v>0.17672837881304837</v>
      </c>
      <c r="J30" s="72">
        <f t="shared" si="5"/>
        <v>0.2</v>
      </c>
      <c r="K30" s="48">
        <v>0.25</v>
      </c>
      <c r="L30" s="66">
        <f t="shared" si="6"/>
        <v>-0.04999999999999999</v>
      </c>
    </row>
    <row r="31" spans="1:12" ht="12.75">
      <c r="A31" s="5">
        <v>42000</v>
      </c>
      <c r="B31" s="8" t="s">
        <v>26</v>
      </c>
      <c r="C31" s="78">
        <v>8149527.141488877</v>
      </c>
      <c r="D31" s="78">
        <v>17837</v>
      </c>
      <c r="E31" s="45">
        <f t="shared" si="0"/>
        <v>456.88889059196487</v>
      </c>
      <c r="F31" s="7">
        <f t="shared" si="1"/>
        <v>-354.87780382366856</v>
      </c>
      <c r="G31" s="7">
        <f t="shared" si="2"/>
        <v>125938.25564671018</v>
      </c>
      <c r="H31" s="7">
        <f t="shared" si="3"/>
        <v>2246360665.9703693</v>
      </c>
      <c r="I31" s="6">
        <f t="shared" si="4"/>
        <v>-1.4862202037485273</v>
      </c>
      <c r="J31" s="72">
        <f t="shared" si="5"/>
        <v>0.3</v>
      </c>
      <c r="K31" s="48">
        <v>0.15</v>
      </c>
      <c r="L31" s="66">
        <f t="shared" si="6"/>
        <v>0.15</v>
      </c>
    </row>
    <row r="32" spans="1:12" ht="12.75">
      <c r="A32" s="5">
        <v>6000</v>
      </c>
      <c r="B32" s="8" t="s">
        <v>94</v>
      </c>
      <c r="C32" s="78">
        <v>15688624.24639604</v>
      </c>
      <c r="D32" s="78">
        <v>29761</v>
      </c>
      <c r="E32" s="45">
        <f t="shared" si="0"/>
        <v>527.1538001544317</v>
      </c>
      <c r="F32" s="7">
        <f t="shared" si="1"/>
        <v>-284.61289426120175</v>
      </c>
      <c r="G32" s="7">
        <f t="shared" si="2"/>
        <v>81004.49957973801</v>
      </c>
      <c r="H32" s="7">
        <f t="shared" si="3"/>
        <v>2410774911.992583</v>
      </c>
      <c r="I32" s="6">
        <f t="shared" si="4"/>
        <v>-1.1919523541362986</v>
      </c>
      <c r="J32" s="72">
        <f t="shared" si="5"/>
        <v>0.3</v>
      </c>
      <c r="K32" s="48">
        <v>0.25</v>
      </c>
      <c r="L32" s="66">
        <f t="shared" si="6"/>
        <v>0.04999999999999999</v>
      </c>
    </row>
    <row r="33" spans="1:12" ht="12.75">
      <c r="A33" s="5">
        <v>43000</v>
      </c>
      <c r="B33" s="8" t="s">
        <v>27</v>
      </c>
      <c r="C33" s="78">
        <v>12880668.44515467</v>
      </c>
      <c r="D33" s="78">
        <v>31317</v>
      </c>
      <c r="E33" s="45">
        <f t="shared" si="0"/>
        <v>411.2995639797768</v>
      </c>
      <c r="F33" s="7">
        <f t="shared" si="1"/>
        <v>-400.46713043585663</v>
      </c>
      <c r="G33" s="7">
        <f t="shared" si="2"/>
        <v>160373.9225595294</v>
      </c>
      <c r="H33" s="7">
        <f t="shared" si="3"/>
        <v>5022430132.7967825</v>
      </c>
      <c r="I33" s="6">
        <f t="shared" si="4"/>
        <v>-1.677147270914415</v>
      </c>
      <c r="J33" s="72">
        <f t="shared" si="5"/>
        <v>0.3</v>
      </c>
      <c r="K33" s="48">
        <v>0.25</v>
      </c>
      <c r="L33" s="66">
        <f t="shared" si="6"/>
        <v>0.04999999999999999</v>
      </c>
    </row>
    <row r="34" spans="1:12" ht="12.75">
      <c r="A34" s="5">
        <v>1000</v>
      </c>
      <c r="B34" s="8" t="s">
        <v>95</v>
      </c>
      <c r="C34" s="78">
        <v>706599805.6705365</v>
      </c>
      <c r="D34" s="78">
        <v>686237</v>
      </c>
      <c r="E34" s="45">
        <f t="shared" si="0"/>
        <v>1029.6731386831905</v>
      </c>
      <c r="F34" s="7">
        <f t="shared" si="1"/>
        <v>217.90644426755705</v>
      </c>
      <c r="G34" s="7">
        <f t="shared" si="2"/>
        <v>47483.218453329944</v>
      </c>
      <c r="H34" s="7">
        <f t="shared" si="3"/>
        <v>32584741381.757782</v>
      </c>
      <c r="I34" s="6">
        <f t="shared" si="4"/>
        <v>0.9125872525923419</v>
      </c>
      <c r="J34" s="72">
        <f t="shared" si="5"/>
        <v>0.2</v>
      </c>
      <c r="K34" s="48">
        <v>0.25</v>
      </c>
      <c r="L34" s="66">
        <f t="shared" si="6"/>
        <v>-0.04999999999999999</v>
      </c>
    </row>
    <row r="35" spans="1:12" ht="12.75">
      <c r="A35" s="5">
        <v>44000</v>
      </c>
      <c r="B35" s="8" t="s">
        <v>28</v>
      </c>
      <c r="C35" s="78">
        <v>38732268.794210754</v>
      </c>
      <c r="D35" s="78">
        <v>33798</v>
      </c>
      <c r="E35" s="45">
        <f t="shared" si="0"/>
        <v>1145.9929224868558</v>
      </c>
      <c r="F35" s="7">
        <f t="shared" si="1"/>
        <v>334.2262280712224</v>
      </c>
      <c r="G35" s="7">
        <f t="shared" si="2"/>
        <v>111707.17153071678</v>
      </c>
      <c r="H35" s="7">
        <f t="shared" si="3"/>
        <v>3775478983.3951654</v>
      </c>
      <c r="I35" s="6">
        <f t="shared" si="4"/>
        <v>1.3997318722952046</v>
      </c>
      <c r="J35" s="72">
        <f t="shared" si="5"/>
        <v>0.15</v>
      </c>
      <c r="K35" s="48">
        <v>0.25</v>
      </c>
      <c r="L35" s="66">
        <f t="shared" si="6"/>
        <v>-0.1</v>
      </c>
    </row>
    <row r="36" spans="1:12" ht="12.75">
      <c r="A36" s="5">
        <v>45000</v>
      </c>
      <c r="B36" s="8" t="s">
        <v>29</v>
      </c>
      <c r="C36" s="78">
        <v>21308808.82692387</v>
      </c>
      <c r="D36" s="78">
        <v>24233</v>
      </c>
      <c r="E36" s="45">
        <f t="shared" si="0"/>
        <v>879.3302037273086</v>
      </c>
      <c r="F36" s="7">
        <f t="shared" si="1"/>
        <v>67.56350931167515</v>
      </c>
      <c r="G36" s="7">
        <f t="shared" si="2"/>
        <v>4564.827790508814</v>
      </c>
      <c r="H36" s="7">
        <f t="shared" si="3"/>
        <v>110619471.8474001</v>
      </c>
      <c r="I36" s="6">
        <f t="shared" si="4"/>
        <v>0.28295444655382596</v>
      </c>
      <c r="J36" s="72">
        <f t="shared" si="5"/>
        <v>0.2</v>
      </c>
      <c r="K36" s="48">
        <v>0.3</v>
      </c>
      <c r="L36" s="66">
        <f t="shared" si="6"/>
        <v>-0.09999999999999998</v>
      </c>
    </row>
    <row r="37" spans="1:12" ht="12.75">
      <c r="A37" s="5">
        <v>46000</v>
      </c>
      <c r="B37" s="8" t="s">
        <v>30</v>
      </c>
      <c r="C37" s="78">
        <v>18367398.664441034</v>
      </c>
      <c r="D37" s="78">
        <v>29604</v>
      </c>
      <c r="E37" s="45">
        <f t="shared" si="0"/>
        <v>620.4363823956571</v>
      </c>
      <c r="F37" s="7">
        <f t="shared" si="1"/>
        <v>-191.3303120199763</v>
      </c>
      <c r="G37" s="7">
        <f t="shared" si="2"/>
        <v>36607.288297661486</v>
      </c>
      <c r="H37" s="7">
        <f t="shared" si="3"/>
        <v>1083722162.7639706</v>
      </c>
      <c r="I37" s="6">
        <f t="shared" si="4"/>
        <v>-0.8012870127399981</v>
      </c>
      <c r="J37" s="72">
        <f t="shared" si="5"/>
        <v>0.25</v>
      </c>
      <c r="K37" s="48">
        <v>0.3</v>
      </c>
      <c r="L37" s="66">
        <f t="shared" si="6"/>
        <v>-0.04999999999999999</v>
      </c>
    </row>
    <row r="38" spans="1:12" ht="12.75">
      <c r="A38" s="5">
        <v>47000</v>
      </c>
      <c r="B38" s="8" t="s">
        <v>31</v>
      </c>
      <c r="C38" s="78">
        <v>9694367.471013127</v>
      </c>
      <c r="D38" s="78">
        <v>10000</v>
      </c>
      <c r="E38" s="45">
        <f t="shared" si="0"/>
        <v>969.4367471013127</v>
      </c>
      <c r="F38" s="7">
        <f t="shared" si="1"/>
        <v>157.67005268567925</v>
      </c>
      <c r="G38" s="7">
        <f t="shared" si="2"/>
        <v>24859.84551390487</v>
      </c>
      <c r="H38" s="7">
        <f t="shared" si="3"/>
        <v>248598455.1390487</v>
      </c>
      <c r="I38" s="6">
        <f t="shared" si="4"/>
        <v>0.6603186091175941</v>
      </c>
      <c r="J38" s="72">
        <f t="shared" si="5"/>
        <v>0.2</v>
      </c>
      <c r="K38" s="48">
        <v>0.3</v>
      </c>
      <c r="L38" s="66">
        <f t="shared" si="6"/>
        <v>-0.09999999999999998</v>
      </c>
    </row>
    <row r="39" spans="1:12" ht="12.75">
      <c r="A39" s="5">
        <v>48000</v>
      </c>
      <c r="B39" s="8" t="s">
        <v>32</v>
      </c>
      <c r="C39" s="78">
        <v>28977688.668103926</v>
      </c>
      <c r="D39" s="78">
        <v>32264</v>
      </c>
      <c r="E39" s="45">
        <f t="shared" si="0"/>
        <v>898.1430903825913</v>
      </c>
      <c r="F39" s="7">
        <f t="shared" si="1"/>
        <v>86.37639596695783</v>
      </c>
      <c r="G39" s="7">
        <f t="shared" si="2"/>
        <v>7460.881780240689</v>
      </c>
      <c r="H39" s="7">
        <f t="shared" si="3"/>
        <v>240717889.7576856</v>
      </c>
      <c r="I39" s="6">
        <f t="shared" si="4"/>
        <v>0.3617423897180735</v>
      </c>
      <c r="J39" s="72">
        <f t="shared" si="5"/>
        <v>0.2</v>
      </c>
      <c r="K39" s="48">
        <v>0.3</v>
      </c>
      <c r="L39" s="66">
        <f t="shared" si="6"/>
        <v>-0.09999999999999998</v>
      </c>
    </row>
    <row r="40" spans="1:12" ht="12.75">
      <c r="A40" s="5">
        <v>49000</v>
      </c>
      <c r="B40" s="8" t="s">
        <v>33</v>
      </c>
      <c r="C40" s="78">
        <v>11735659.185411809</v>
      </c>
      <c r="D40" s="78">
        <v>19165</v>
      </c>
      <c r="E40" s="45">
        <f t="shared" si="0"/>
        <v>612.3485095440548</v>
      </c>
      <c r="F40" s="7">
        <f t="shared" si="1"/>
        <v>-199.41818487157866</v>
      </c>
      <c r="G40" s="7">
        <f t="shared" si="2"/>
        <v>39767.61245747512</v>
      </c>
      <c r="H40" s="7">
        <f t="shared" si="3"/>
        <v>762146292.7475107</v>
      </c>
      <c r="I40" s="6">
        <f t="shared" si="4"/>
        <v>-0.8351588410366287</v>
      </c>
      <c r="J40" s="72">
        <f t="shared" si="5"/>
        <v>0.25</v>
      </c>
      <c r="K40" s="48">
        <v>0.25</v>
      </c>
      <c r="L40" s="66">
        <f t="shared" si="6"/>
        <v>0</v>
      </c>
    </row>
    <row r="41" spans="1:12" ht="12.75">
      <c r="A41" s="5">
        <v>51000</v>
      </c>
      <c r="B41" s="8" t="s">
        <v>34</v>
      </c>
      <c r="C41" s="78">
        <v>21979055.976758473</v>
      </c>
      <c r="D41" s="78">
        <v>38606</v>
      </c>
      <c r="E41" s="45">
        <f t="shared" si="0"/>
        <v>569.3171003667428</v>
      </c>
      <c r="F41" s="7">
        <f t="shared" si="1"/>
        <v>-242.44959404889062</v>
      </c>
      <c r="G41" s="7">
        <f t="shared" si="2"/>
        <v>58781.80565447186</v>
      </c>
      <c r="H41" s="7">
        <f t="shared" si="3"/>
        <v>2269330389.0965405</v>
      </c>
      <c r="I41" s="6">
        <f t="shared" si="4"/>
        <v>-1.0153734079270063</v>
      </c>
      <c r="J41" s="72">
        <f t="shared" si="5"/>
        <v>0.3</v>
      </c>
      <c r="K41" s="48">
        <v>0.3</v>
      </c>
      <c r="L41" s="66">
        <f t="shared" si="6"/>
        <v>0</v>
      </c>
    </row>
    <row r="42" spans="1:12" ht="12.75">
      <c r="A42" s="5">
        <v>52000</v>
      </c>
      <c r="B42" s="8" t="s">
        <v>35</v>
      </c>
      <c r="C42" s="78">
        <v>31409811.40112553</v>
      </c>
      <c r="D42" s="78">
        <v>47553</v>
      </c>
      <c r="E42" s="45">
        <f t="shared" si="0"/>
        <v>660.5221836924176</v>
      </c>
      <c r="F42" s="7">
        <f t="shared" si="1"/>
        <v>-151.24451072321585</v>
      </c>
      <c r="G42" s="7">
        <f t="shared" si="2"/>
        <v>22874.902023904957</v>
      </c>
      <c r="H42" s="7">
        <f t="shared" si="3"/>
        <v>1087770215.9427524</v>
      </c>
      <c r="I42" s="6">
        <f t="shared" si="4"/>
        <v>-0.6334085849296848</v>
      </c>
      <c r="J42" s="72">
        <f t="shared" si="5"/>
        <v>0.25</v>
      </c>
      <c r="K42" s="48">
        <v>0.25</v>
      </c>
      <c r="L42" s="66">
        <f t="shared" si="6"/>
        <v>0</v>
      </c>
    </row>
    <row r="43" spans="1:12" ht="12.75">
      <c r="A43" s="5">
        <v>53000</v>
      </c>
      <c r="B43" s="8" t="s">
        <v>36</v>
      </c>
      <c r="C43" s="78">
        <v>5872150.4060512725</v>
      </c>
      <c r="D43" s="78">
        <v>8582</v>
      </c>
      <c r="E43" s="45">
        <f t="shared" si="0"/>
        <v>684.2403176475498</v>
      </c>
      <c r="F43" s="7">
        <f t="shared" si="1"/>
        <v>-127.52637676808365</v>
      </c>
      <c r="G43" s="7">
        <f t="shared" si="2"/>
        <v>16262.976771595226</v>
      </c>
      <c r="H43" s="7">
        <f t="shared" si="3"/>
        <v>139568866.65383023</v>
      </c>
      <c r="I43" s="6">
        <f t="shared" si="4"/>
        <v>-0.5340775771869559</v>
      </c>
      <c r="J43" s="72">
        <f t="shared" si="5"/>
        <v>0.25</v>
      </c>
      <c r="K43" s="48">
        <v>0.3</v>
      </c>
      <c r="L43" s="66">
        <f t="shared" si="6"/>
        <v>-0.04999999999999999</v>
      </c>
    </row>
    <row r="44" spans="1:12" ht="12.75">
      <c r="A44" s="5">
        <v>54000</v>
      </c>
      <c r="B44" s="8" t="s">
        <v>89</v>
      </c>
      <c r="C44" s="78">
        <v>40002154.73442938</v>
      </c>
      <c r="D44" s="78">
        <v>54637</v>
      </c>
      <c r="E44" s="45">
        <f t="shared" si="0"/>
        <v>732.1440550255209</v>
      </c>
      <c r="F44" s="7">
        <f t="shared" si="1"/>
        <v>-79.62263939011257</v>
      </c>
      <c r="G44" s="7">
        <f t="shared" si="2"/>
        <v>6339.764703447905</v>
      </c>
      <c r="H44" s="7">
        <f t="shared" si="3"/>
        <v>346385724.1022832</v>
      </c>
      <c r="I44" s="6">
        <f t="shared" si="4"/>
        <v>-0.33345781015982534</v>
      </c>
      <c r="J44" s="72">
        <f t="shared" si="5"/>
        <v>0.25</v>
      </c>
      <c r="K44" s="48">
        <v>0.25</v>
      </c>
      <c r="L44" s="66">
        <f t="shared" si="6"/>
        <v>0</v>
      </c>
    </row>
    <row r="45" spans="1:12" ht="12.75">
      <c r="A45" s="5">
        <v>55000</v>
      </c>
      <c r="B45" s="8" t="s">
        <v>37</v>
      </c>
      <c r="C45" s="78">
        <v>1441418.4199574396</v>
      </c>
      <c r="D45" s="78">
        <v>3079</v>
      </c>
      <c r="E45" s="45">
        <f t="shared" si="0"/>
        <v>468.14498861885016</v>
      </c>
      <c r="F45" s="7">
        <f t="shared" si="1"/>
        <v>-343.62170579678326</v>
      </c>
      <c r="G45" s="7">
        <f t="shared" si="2"/>
        <v>118075.87669469108</v>
      </c>
      <c r="H45" s="7">
        <f t="shared" si="3"/>
        <v>363555624.3429538</v>
      </c>
      <c r="I45" s="6">
        <f t="shared" si="4"/>
        <v>-1.4390799201842073</v>
      </c>
      <c r="J45" s="72">
        <f t="shared" si="5"/>
        <v>0.3</v>
      </c>
      <c r="K45" s="48">
        <v>0.3</v>
      </c>
      <c r="L45" s="66">
        <f t="shared" si="6"/>
        <v>0</v>
      </c>
    </row>
    <row r="46" spans="1:12" ht="12.75">
      <c r="A46" s="5">
        <v>7000</v>
      </c>
      <c r="B46" s="8" t="s">
        <v>96</v>
      </c>
      <c r="C46" s="78">
        <v>29670309.521114998</v>
      </c>
      <c r="D46" s="78">
        <v>37050</v>
      </c>
      <c r="E46" s="45">
        <f t="shared" si="0"/>
        <v>800.818070745344</v>
      </c>
      <c r="F46" s="7">
        <f t="shared" si="1"/>
        <v>-10.948623670289408</v>
      </c>
      <c r="G46" s="7">
        <f t="shared" si="2"/>
        <v>119.8723602736215</v>
      </c>
      <c r="H46" s="7">
        <f t="shared" si="3"/>
        <v>4441270.948137676</v>
      </c>
      <c r="I46" s="6">
        <f t="shared" si="4"/>
        <v>-0.04585258792378214</v>
      </c>
      <c r="J46" s="72">
        <f t="shared" si="5"/>
        <v>0.25</v>
      </c>
      <c r="K46" s="48">
        <v>0.1</v>
      </c>
      <c r="L46" s="66">
        <f t="shared" si="6"/>
        <v>0.15</v>
      </c>
    </row>
    <row r="47" spans="1:12" ht="12.75">
      <c r="A47" s="5">
        <v>56000</v>
      </c>
      <c r="B47" s="8" t="s">
        <v>38</v>
      </c>
      <c r="C47" s="78">
        <v>7426648.52315104</v>
      </c>
      <c r="D47" s="78">
        <v>11462</v>
      </c>
      <c r="E47" s="45">
        <f t="shared" si="0"/>
        <v>647.9365314213087</v>
      </c>
      <c r="F47" s="7">
        <f t="shared" si="1"/>
        <v>-163.83016299432472</v>
      </c>
      <c r="G47" s="7">
        <f t="shared" si="2"/>
        <v>26840.322306747006</v>
      </c>
      <c r="H47" s="7">
        <f t="shared" si="3"/>
        <v>307643774.27993417</v>
      </c>
      <c r="I47" s="6">
        <f t="shared" si="4"/>
        <v>-0.6861170115518516</v>
      </c>
      <c r="J47" s="72">
        <f t="shared" si="5"/>
        <v>0.25</v>
      </c>
      <c r="K47" s="48">
        <v>0.25</v>
      </c>
      <c r="L47" s="66">
        <f t="shared" si="6"/>
        <v>0</v>
      </c>
    </row>
    <row r="48" spans="1:12" s="49" customFormat="1" ht="11.25" customHeight="1">
      <c r="A48" s="5"/>
      <c r="B48" s="8"/>
      <c r="C48" s="46"/>
      <c r="D48" s="47"/>
      <c r="E48" s="46"/>
      <c r="F48" s="46"/>
      <c r="G48" s="46"/>
      <c r="H48" s="46"/>
      <c r="I48" s="46"/>
      <c r="J48" s="48"/>
      <c r="K48" s="48"/>
      <c r="L48" s="60"/>
    </row>
    <row r="49" spans="1:12" ht="12.75">
      <c r="A49" s="50"/>
      <c r="B49" s="51" t="s">
        <v>39</v>
      </c>
      <c r="C49" s="52">
        <f>SUM(C5:C47)</f>
        <v>1677226073.3000002</v>
      </c>
      <c r="D49" s="53">
        <f>SUM(D5:D47)</f>
        <v>2066143</v>
      </c>
      <c r="E49" s="54">
        <f>C49/D49</f>
        <v>811.7666944156334</v>
      </c>
      <c r="F49" s="55"/>
      <c r="G49" s="55"/>
      <c r="H49" s="80">
        <f>SUM(H5:H47)</f>
        <v>117801746220.4437</v>
      </c>
      <c r="I49" s="55"/>
      <c r="J49" s="55"/>
      <c r="K49" s="55"/>
      <c r="L49" s="44"/>
    </row>
    <row r="50" spans="1:11" ht="10.5" customHeight="1">
      <c r="A50" s="50"/>
      <c r="B50" s="51"/>
      <c r="C50" s="56"/>
      <c r="D50" s="57"/>
      <c r="E50" s="58"/>
      <c r="F50" s="55"/>
      <c r="G50" s="55"/>
      <c r="H50" s="70"/>
      <c r="I50" s="55"/>
      <c r="J50" s="59"/>
      <c r="K50" s="59"/>
    </row>
    <row r="51" spans="1:10" ht="12.75">
      <c r="A51" s="60"/>
      <c r="B51" s="60" t="s">
        <v>40</v>
      </c>
      <c r="C51" s="61"/>
      <c r="D51" s="84"/>
      <c r="E51" s="84"/>
      <c r="F51" s="85"/>
      <c r="G51" s="44"/>
      <c r="H51" s="71">
        <f>C49/D49</f>
        <v>811.7666944156334</v>
      </c>
      <c r="I51" s="44"/>
      <c r="J51" s="64"/>
    </row>
    <row r="52" spans="1:10" ht="12.75">
      <c r="A52" s="60"/>
      <c r="B52" s="60" t="s">
        <v>41</v>
      </c>
      <c r="C52" s="61"/>
      <c r="D52" s="84"/>
      <c r="E52" s="84"/>
      <c r="F52" s="85"/>
      <c r="G52" s="44"/>
      <c r="H52" s="81">
        <f>H49/D49</f>
        <v>57015.29188465837</v>
      </c>
      <c r="I52" s="44"/>
      <c r="J52" s="64"/>
    </row>
    <row r="53" spans="1:10" ht="12.75">
      <c r="A53" s="60"/>
      <c r="B53" s="60" t="s">
        <v>42</v>
      </c>
      <c r="C53" s="61"/>
      <c r="D53" s="84"/>
      <c r="E53" s="84"/>
      <c r="F53" s="85"/>
      <c r="G53" s="44"/>
      <c r="H53" s="71">
        <f>SQRT(H52)</f>
        <v>238.77875090689784</v>
      </c>
      <c r="I53" s="44"/>
      <c r="J53" s="64"/>
    </row>
    <row r="54" spans="1:11" ht="12.75">
      <c r="A54" s="62"/>
      <c r="B54" s="62"/>
      <c r="C54" s="62"/>
      <c r="D54" s="63"/>
      <c r="E54" s="63"/>
      <c r="F54" s="63"/>
      <c r="G54" s="64"/>
      <c r="H54" s="64"/>
      <c r="I54" s="65"/>
      <c r="J54" s="64"/>
      <c r="K54" s="64"/>
    </row>
    <row r="55" spans="1:3" ht="12.75">
      <c r="A55" s="73" t="s">
        <v>106</v>
      </c>
      <c r="B55" s="73"/>
      <c r="C55" s="73"/>
    </row>
  </sheetData>
  <sheetProtection/>
  <autoFilter ref="A4:L47">
    <sortState ref="A5:L55">
      <sortCondition sortBy="value" ref="B5:B55"/>
    </sortState>
  </autoFilter>
  <mergeCells count="4">
    <mergeCell ref="A2:K2"/>
    <mergeCell ref="D51:F51"/>
    <mergeCell ref="D52:F52"/>
    <mergeCell ref="D53:F53"/>
  </mergeCells>
  <conditionalFormatting sqref="A5:A25">
    <cfRule type="duplicateValues" priority="1" dxfId="1">
      <formula>AND(COUNTIF($A$5:$A$25,A5)&gt;1,NOT(ISBLANK(A5)))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63"/>
  <sheetViews>
    <sheetView zoomScalePageLayoutView="0" workbookViewId="0" topLeftCell="A1">
      <selection activeCell="H58" sqref="H58"/>
    </sheetView>
  </sheetViews>
  <sheetFormatPr defaultColWidth="8.8515625" defaultRowHeight="15"/>
  <cols>
    <col min="1" max="3" width="8.8515625" style="10" customWidth="1"/>
    <col min="4" max="4" width="34.7109375" style="10" customWidth="1"/>
    <col min="5" max="5" width="13.28125" style="10" customWidth="1"/>
    <col min="6" max="6" width="17.57421875" style="10" customWidth="1"/>
    <col min="7" max="16384" width="8.8515625" style="10" customWidth="1"/>
  </cols>
  <sheetData>
    <row r="1" spans="2:19" s="1" customFormat="1" ht="24.7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ht="30" customHeight="1" hidden="1">
      <c r="D2" s="11" t="s">
        <v>43</v>
      </c>
    </row>
    <row r="3" ht="15.75" customHeight="1" hidden="1"/>
    <row r="4" spans="2:5" ht="15.75" customHeight="1" hidden="1">
      <c r="B4" s="12" t="s">
        <v>44</v>
      </c>
      <c r="C4" s="13" t="s">
        <v>45</v>
      </c>
      <c r="D4" s="12" t="s">
        <v>46</v>
      </c>
      <c r="E4" s="12" t="s">
        <v>47</v>
      </c>
    </row>
    <row r="5" spans="2:5" ht="15.75" customHeight="1" hidden="1">
      <c r="B5" s="14" t="s">
        <v>48</v>
      </c>
      <c r="C5" s="15"/>
      <c r="D5" s="14" t="s">
        <v>49</v>
      </c>
      <c r="E5" s="14"/>
    </row>
    <row r="6" spans="2:5" ht="16.5" customHeight="1" hidden="1">
      <c r="B6" s="16"/>
      <c r="C6" s="17"/>
      <c r="D6" s="18" t="s">
        <v>50</v>
      </c>
      <c r="E6" s="18"/>
    </row>
    <row r="7" spans="2:5" ht="16.5" customHeight="1" hidden="1">
      <c r="B7" s="19" t="s">
        <v>51</v>
      </c>
      <c r="C7" s="19" t="s">
        <v>52</v>
      </c>
      <c r="D7" s="19" t="s">
        <v>53</v>
      </c>
      <c r="E7" s="20">
        <v>8</v>
      </c>
    </row>
    <row r="8" spans="2:5" ht="16.5" customHeight="1" hidden="1">
      <c r="B8" s="19" t="s">
        <v>54</v>
      </c>
      <c r="C8" s="19" t="s">
        <v>55</v>
      </c>
      <c r="D8" s="19" t="s">
        <v>56</v>
      </c>
      <c r="E8" s="19">
        <v>96</v>
      </c>
    </row>
    <row r="9" spans="2:5" ht="16.5" customHeight="1" hidden="1">
      <c r="B9" s="19" t="s">
        <v>57</v>
      </c>
      <c r="C9" s="19" t="s">
        <v>58</v>
      </c>
      <c r="D9" s="19" t="s">
        <v>59</v>
      </c>
      <c r="E9" s="19">
        <v>5</v>
      </c>
    </row>
    <row r="10" spans="2:5" ht="16.5" customHeight="1" hidden="1">
      <c r="B10" s="19" t="s">
        <v>60</v>
      </c>
      <c r="C10" s="19" t="s">
        <v>61</v>
      </c>
      <c r="D10" s="21" t="s">
        <v>62</v>
      </c>
      <c r="E10" s="21">
        <v>3</v>
      </c>
    </row>
    <row r="11" spans="2:5" ht="16.5" customHeight="1" hidden="1">
      <c r="B11" s="19" t="s">
        <v>63</v>
      </c>
      <c r="C11" s="20" t="s">
        <v>64</v>
      </c>
      <c r="D11" s="22" t="s">
        <v>65</v>
      </c>
      <c r="E11" s="23">
        <v>7</v>
      </c>
    </row>
    <row r="12" ht="15" customHeight="1" hidden="1"/>
    <row r="13" spans="2:4" ht="15" customHeight="1" hidden="1">
      <c r="B13" s="11"/>
      <c r="D13" s="11" t="s">
        <v>66</v>
      </c>
    </row>
    <row r="14" ht="15.75" customHeight="1" hidden="1"/>
    <row r="15" spans="2:5" ht="15.75" customHeight="1" hidden="1">
      <c r="B15" s="12" t="s">
        <v>44</v>
      </c>
      <c r="C15" s="13" t="s">
        <v>45</v>
      </c>
      <c r="D15" s="12" t="s">
        <v>46</v>
      </c>
      <c r="E15" s="12" t="s">
        <v>47</v>
      </c>
    </row>
    <row r="16" spans="2:5" ht="15.75" customHeight="1" hidden="1">
      <c r="B16" s="14" t="s">
        <v>48</v>
      </c>
      <c r="C16" s="15"/>
      <c r="D16" s="14" t="s">
        <v>49</v>
      </c>
      <c r="E16" s="14"/>
    </row>
    <row r="17" spans="2:5" ht="16.5" customHeight="1" hidden="1">
      <c r="B17" s="16"/>
      <c r="C17" s="17"/>
      <c r="D17" s="18" t="s">
        <v>50</v>
      </c>
      <c r="E17" s="18"/>
    </row>
    <row r="18" spans="2:5" ht="16.5" customHeight="1" hidden="1">
      <c r="B18" s="19" t="s">
        <v>51</v>
      </c>
      <c r="C18" s="19" t="s">
        <v>55</v>
      </c>
      <c r="D18" s="19" t="s">
        <v>53</v>
      </c>
      <c r="E18" s="20">
        <v>8</v>
      </c>
    </row>
    <row r="19" spans="2:5" ht="16.5" customHeight="1" hidden="1">
      <c r="B19" s="19" t="s">
        <v>54</v>
      </c>
      <c r="C19" s="19" t="s">
        <v>58</v>
      </c>
      <c r="D19" s="19" t="s">
        <v>56</v>
      </c>
      <c r="E19" s="19">
        <v>96</v>
      </c>
    </row>
    <row r="20" spans="2:5" ht="16.5" customHeight="1" hidden="1">
      <c r="B20" s="19" t="s">
        <v>57</v>
      </c>
      <c r="C20" s="19" t="s">
        <v>61</v>
      </c>
      <c r="D20" s="21" t="s">
        <v>59</v>
      </c>
      <c r="E20" s="21">
        <v>5</v>
      </c>
    </row>
    <row r="21" spans="2:5" ht="16.5" customHeight="1" hidden="1">
      <c r="B21" s="19" t="s">
        <v>60</v>
      </c>
      <c r="C21" s="20" t="s">
        <v>64</v>
      </c>
      <c r="D21" s="24" t="s">
        <v>67</v>
      </c>
      <c r="E21" s="24">
        <v>10</v>
      </c>
    </row>
    <row r="22" ht="15" customHeight="1" hidden="1"/>
    <row r="23" ht="15" customHeight="1" hidden="1">
      <c r="D23" s="11" t="s">
        <v>68</v>
      </c>
    </row>
    <row r="24" ht="15.75" customHeight="1" hidden="1"/>
    <row r="25" spans="2:5" ht="15.75" customHeight="1" hidden="1">
      <c r="B25" s="12" t="s">
        <v>44</v>
      </c>
      <c r="C25" s="13" t="s">
        <v>45</v>
      </c>
      <c r="D25" s="12" t="s">
        <v>46</v>
      </c>
      <c r="E25" s="12" t="s">
        <v>47</v>
      </c>
    </row>
    <row r="26" spans="2:5" ht="15.75" customHeight="1" hidden="1">
      <c r="B26" s="14" t="s">
        <v>48</v>
      </c>
      <c r="C26" s="15"/>
      <c r="D26" s="14" t="s">
        <v>49</v>
      </c>
      <c r="E26" s="14"/>
    </row>
    <row r="27" spans="2:5" ht="16.5" customHeight="1" hidden="1">
      <c r="B27" s="16"/>
      <c r="C27" s="17"/>
      <c r="D27" s="18" t="s">
        <v>50</v>
      </c>
      <c r="E27" s="18"/>
    </row>
    <row r="28" spans="2:5" ht="16.5" customHeight="1" hidden="1">
      <c r="B28" s="19" t="s">
        <v>51</v>
      </c>
      <c r="C28" s="19" t="s">
        <v>52</v>
      </c>
      <c r="D28" s="19" t="s">
        <v>53</v>
      </c>
      <c r="E28" s="19">
        <v>8</v>
      </c>
    </row>
    <row r="29" spans="2:5" ht="16.5" customHeight="1" hidden="1">
      <c r="B29" s="19" t="s">
        <v>54</v>
      </c>
      <c r="C29" s="19" t="s">
        <v>55</v>
      </c>
      <c r="D29" s="19" t="s">
        <v>69</v>
      </c>
      <c r="E29" s="19">
        <v>79</v>
      </c>
    </row>
    <row r="30" spans="2:5" ht="16.5" customHeight="1" hidden="1">
      <c r="B30" s="19" t="s">
        <v>57</v>
      </c>
      <c r="C30" s="19" t="s">
        <v>58</v>
      </c>
      <c r="D30" s="19" t="s">
        <v>70</v>
      </c>
      <c r="E30" s="19">
        <v>17</v>
      </c>
    </row>
    <row r="31" spans="2:5" ht="16.5" customHeight="1" hidden="1">
      <c r="B31" s="19" t="s">
        <v>60</v>
      </c>
      <c r="C31" s="19" t="s">
        <v>61</v>
      </c>
      <c r="D31" s="19" t="s">
        <v>71</v>
      </c>
      <c r="E31" s="19">
        <v>3</v>
      </c>
    </row>
    <row r="32" spans="2:5" ht="16.5" customHeight="1" hidden="1">
      <c r="B32" s="19" t="s">
        <v>63</v>
      </c>
      <c r="C32" s="19" t="s">
        <v>64</v>
      </c>
      <c r="D32" s="19" t="s">
        <v>72</v>
      </c>
      <c r="E32" s="19">
        <v>12</v>
      </c>
    </row>
    <row r="33" ht="15" customHeight="1" hidden="1"/>
    <row r="34" ht="15" customHeight="1" hidden="1">
      <c r="D34" s="11" t="s">
        <v>73</v>
      </c>
    </row>
    <row r="35" ht="15.75" customHeight="1" hidden="1"/>
    <row r="36" spans="2:5" ht="15.75" customHeight="1" hidden="1">
      <c r="B36" s="12" t="s">
        <v>44</v>
      </c>
      <c r="C36" s="13" t="s">
        <v>45</v>
      </c>
      <c r="D36" s="12" t="s">
        <v>46</v>
      </c>
      <c r="E36" s="12" t="s">
        <v>47</v>
      </c>
    </row>
    <row r="37" spans="2:5" ht="15.75" customHeight="1" hidden="1">
      <c r="B37" s="14" t="s">
        <v>48</v>
      </c>
      <c r="C37" s="15"/>
      <c r="D37" s="14" t="s">
        <v>49</v>
      </c>
      <c r="E37" s="14"/>
    </row>
    <row r="38" spans="2:5" ht="16.5" customHeight="1" hidden="1">
      <c r="B38" s="16"/>
      <c r="C38" s="17"/>
      <c r="D38" s="18" t="s">
        <v>50</v>
      </c>
      <c r="E38" s="18"/>
    </row>
    <row r="39" spans="2:5" ht="16.5" customHeight="1" hidden="1">
      <c r="B39" s="19" t="s">
        <v>51</v>
      </c>
      <c r="C39" s="19" t="s">
        <v>55</v>
      </c>
      <c r="D39" s="19" t="s">
        <v>53</v>
      </c>
      <c r="E39" s="19">
        <v>8</v>
      </c>
    </row>
    <row r="40" spans="2:5" ht="16.5" customHeight="1" hidden="1">
      <c r="B40" s="19" t="s">
        <v>54</v>
      </c>
      <c r="C40" s="19" t="s">
        <v>58</v>
      </c>
      <c r="D40" s="19" t="s">
        <v>74</v>
      </c>
      <c r="E40" s="19">
        <v>49</v>
      </c>
    </row>
    <row r="41" spans="2:5" ht="16.5" customHeight="1" hidden="1">
      <c r="B41" s="19" t="s">
        <v>57</v>
      </c>
      <c r="C41" s="19" t="s">
        <v>61</v>
      </c>
      <c r="D41" s="19" t="s">
        <v>75</v>
      </c>
      <c r="E41" s="19">
        <v>47</v>
      </c>
    </row>
    <row r="42" spans="2:5" ht="16.5" customHeight="1" hidden="1">
      <c r="B42" s="19" t="s">
        <v>63</v>
      </c>
      <c r="C42" s="19" t="s">
        <v>64</v>
      </c>
      <c r="D42" s="24" t="s">
        <v>76</v>
      </c>
      <c r="E42" s="19">
        <v>15</v>
      </c>
    </row>
    <row r="43" ht="15" customHeight="1" hidden="1"/>
    <row r="44" ht="15" customHeight="1" hidden="1">
      <c r="D44" s="11" t="s">
        <v>77</v>
      </c>
    </row>
    <row r="45" ht="15.75" customHeight="1" hidden="1"/>
    <row r="46" spans="2:5" ht="15.75" customHeight="1" hidden="1">
      <c r="B46" s="12" t="s">
        <v>44</v>
      </c>
      <c r="C46" s="13" t="s">
        <v>45</v>
      </c>
      <c r="D46" s="12" t="s">
        <v>46</v>
      </c>
      <c r="E46" s="12" t="s">
        <v>47</v>
      </c>
    </row>
    <row r="47" spans="2:5" ht="15.75" customHeight="1" hidden="1">
      <c r="B47" s="14" t="s">
        <v>48</v>
      </c>
      <c r="C47" s="15"/>
      <c r="D47" s="14" t="s">
        <v>49</v>
      </c>
      <c r="E47" s="14"/>
    </row>
    <row r="48" spans="2:5" ht="16.5" customHeight="1" hidden="1">
      <c r="B48" s="16"/>
      <c r="C48" s="17"/>
      <c r="D48" s="18" t="s">
        <v>50</v>
      </c>
      <c r="E48" s="18"/>
    </row>
    <row r="49" spans="2:5" ht="16.5" customHeight="1" hidden="1">
      <c r="B49" s="19" t="s">
        <v>51</v>
      </c>
      <c r="C49" s="19" t="s">
        <v>55</v>
      </c>
      <c r="D49" s="19" t="s">
        <v>53</v>
      </c>
      <c r="E49" s="19">
        <v>57</v>
      </c>
    </row>
    <row r="50" spans="2:5" ht="16.5" customHeight="1" hidden="1">
      <c r="B50" s="19" t="s">
        <v>54</v>
      </c>
      <c r="C50" s="19" t="s">
        <v>58</v>
      </c>
      <c r="D50" s="19" t="s">
        <v>74</v>
      </c>
      <c r="E50" s="19">
        <v>47</v>
      </c>
    </row>
    <row r="51" spans="2:5" ht="16.5" customHeight="1" hidden="1">
      <c r="B51" s="19" t="s">
        <v>57</v>
      </c>
      <c r="C51" s="19" t="s">
        <v>61</v>
      </c>
      <c r="D51" s="19" t="s">
        <v>75</v>
      </c>
      <c r="E51" s="19">
        <v>8</v>
      </c>
    </row>
    <row r="52" spans="2:5" ht="16.5" customHeight="1" hidden="1">
      <c r="B52" s="19" t="s">
        <v>63</v>
      </c>
      <c r="C52" s="19" t="s">
        <v>64</v>
      </c>
      <c r="D52" s="24" t="s">
        <v>76</v>
      </c>
      <c r="E52" s="19">
        <v>7</v>
      </c>
    </row>
    <row r="53" spans="2:6" ht="18.75">
      <c r="B53" s="86" t="s">
        <v>78</v>
      </c>
      <c r="C53" s="86"/>
      <c r="D53" s="86"/>
      <c r="E53" s="86"/>
      <c r="F53" s="25"/>
    </row>
    <row r="54" ht="15">
      <c r="D54" s="11"/>
    </row>
    <row r="55" spans="4:6" ht="15.75" thickBot="1">
      <c r="D55" s="11"/>
      <c r="F55" s="26"/>
    </row>
    <row r="56" spans="2:6" ht="48" thickBot="1">
      <c r="B56" s="27" t="s">
        <v>79</v>
      </c>
      <c r="C56" s="28" t="s">
        <v>45</v>
      </c>
      <c r="D56" s="28" t="s">
        <v>80</v>
      </c>
      <c r="E56" s="29" t="s">
        <v>81</v>
      </c>
      <c r="F56" s="30" t="s">
        <v>102</v>
      </c>
    </row>
    <row r="57" spans="2:6" ht="15.75" customHeight="1" hidden="1">
      <c r="B57" s="33"/>
      <c r="C57" s="34"/>
      <c r="D57" s="34"/>
      <c r="E57" s="35"/>
      <c r="F57" s="32"/>
    </row>
    <row r="58" spans="2:6" ht="16.5" thickBot="1">
      <c r="B58" s="36" t="s">
        <v>51</v>
      </c>
      <c r="C58" s="37" t="s">
        <v>52</v>
      </c>
      <c r="D58" s="37" t="s">
        <v>82</v>
      </c>
      <c r="E58" s="82">
        <v>0.3</v>
      </c>
      <c r="F58" s="67">
        <f>COUNTIF('VBD aprēķins - finansējums'!$J$5:$J$47,Intervāli!E58)</f>
        <v>14</v>
      </c>
    </row>
    <row r="59" spans="2:6" ht="16.5" thickBot="1">
      <c r="B59" s="36" t="s">
        <v>54</v>
      </c>
      <c r="C59" s="37" t="s">
        <v>55</v>
      </c>
      <c r="D59" s="37" t="s">
        <v>83</v>
      </c>
      <c r="E59" s="82">
        <v>0.25</v>
      </c>
      <c r="F59" s="67">
        <f>COUNTIF('VBD aprēķins - finansējums'!$J$5:$J$47,Intervāli!E59)</f>
        <v>18</v>
      </c>
    </row>
    <row r="60" spans="2:6" ht="16.5" thickBot="1">
      <c r="B60" s="36" t="s">
        <v>57</v>
      </c>
      <c r="C60" s="37" t="s">
        <v>58</v>
      </c>
      <c r="D60" s="37" t="s">
        <v>84</v>
      </c>
      <c r="E60" s="82">
        <v>0.2</v>
      </c>
      <c r="F60" s="67">
        <f>COUNTIF('VBD aprēķins - finansējums'!$J$5:$J$47,Intervāli!E60)</f>
        <v>6</v>
      </c>
    </row>
    <row r="61" spans="2:6" ht="15.75" thickBot="1">
      <c r="B61" s="39" t="s">
        <v>60</v>
      </c>
      <c r="C61" s="37" t="s">
        <v>61</v>
      </c>
      <c r="D61" s="37" t="s">
        <v>85</v>
      </c>
      <c r="E61" s="82">
        <v>0.15</v>
      </c>
      <c r="F61" s="67">
        <f>COUNTIF('VBD aprēķins - finansējums'!$J$5:$J$47,Intervāli!E61)</f>
        <v>4</v>
      </c>
    </row>
    <row r="62" spans="2:6" ht="15.75" thickBot="1">
      <c r="B62" s="40" t="s">
        <v>63</v>
      </c>
      <c r="C62" s="37" t="s">
        <v>64</v>
      </c>
      <c r="D62" s="37" t="s">
        <v>86</v>
      </c>
      <c r="E62" s="82">
        <v>0.1</v>
      </c>
      <c r="F62" s="67">
        <f>COUNTIF('VBD aprēķins - finansējums'!$J$5:$J$47,Intervāli!E62)</f>
        <v>1</v>
      </c>
    </row>
    <row r="63" spans="2:6" ht="15">
      <c r="B63" s="41"/>
      <c r="C63" s="38"/>
      <c r="D63" s="38"/>
      <c r="E63" s="38"/>
      <c r="F63" s="31"/>
    </row>
  </sheetData>
  <sheetProtection/>
  <mergeCells count="1">
    <mergeCell ref="B53:E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Sarma Liepa</dc:creator>
  <cp:keywords/>
  <dc:description/>
  <cp:lastModifiedBy>Lita Trakina</cp:lastModifiedBy>
  <dcterms:created xsi:type="dcterms:W3CDTF">2018-01-10T07:24:54Z</dcterms:created>
  <dcterms:modified xsi:type="dcterms:W3CDTF">2022-01-07T08:38:27Z</dcterms:modified>
  <cp:category/>
  <cp:version/>
  <cp:contentType/>
  <cp:contentStatus/>
</cp:coreProperties>
</file>