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57fe11e9ae57df/DARBS/StreamDir/"/>
    </mc:Choice>
  </mc:AlternateContent>
  <bookViews>
    <workbookView xWindow="930" yWindow="0" windowWidth="31590" windowHeight="8220"/>
  </bookViews>
  <sheets>
    <sheet name="VBD aprēķins - finansējums" sheetId="1" r:id="rId1"/>
    <sheet name="Intervāli" sheetId="2" r:id="rId2"/>
    <sheet name="Sheet3" sheetId="3" r:id="rId3"/>
  </sheets>
  <definedNames>
    <definedName name="_xlnm._FilterDatabase" localSheetId="0" hidden="1">'VBD aprēķins - finansējums'!$A$7:$J$7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D128" i="1" l="1"/>
  <c r="C128" i="1"/>
  <c r="E128" i="1" l="1"/>
  <c r="F29" i="1" s="1"/>
  <c r="G29" i="1" s="1"/>
  <c r="H29" i="1" s="1"/>
  <c r="H130" i="1"/>
  <c r="F20" i="1" l="1"/>
  <c r="G20" i="1" s="1"/>
  <c r="H20" i="1" s="1"/>
  <c r="F89" i="1"/>
  <c r="G89" i="1" s="1"/>
  <c r="H89" i="1" s="1"/>
  <c r="F97" i="1"/>
  <c r="G97" i="1" s="1"/>
  <c r="H97" i="1" s="1"/>
  <c r="F36" i="1"/>
  <c r="G36" i="1" s="1"/>
  <c r="H36" i="1" s="1"/>
  <c r="F121" i="1"/>
  <c r="G121" i="1" s="1"/>
  <c r="H121" i="1" s="1"/>
  <c r="F73" i="1"/>
  <c r="G73" i="1" s="1"/>
  <c r="H73" i="1" s="1"/>
  <c r="F105" i="1"/>
  <c r="G105" i="1" s="1"/>
  <c r="H105" i="1" s="1"/>
  <c r="F55" i="1"/>
  <c r="G55" i="1" s="1"/>
  <c r="H55" i="1" s="1"/>
  <c r="F81" i="1"/>
  <c r="G81" i="1" s="1"/>
  <c r="H81" i="1" s="1"/>
  <c r="F113" i="1"/>
  <c r="G113" i="1" s="1"/>
  <c r="H113" i="1" s="1"/>
  <c r="F66" i="1"/>
  <c r="G66" i="1" s="1"/>
  <c r="H66" i="1" s="1"/>
  <c r="F50" i="1"/>
  <c r="G50" i="1" s="1"/>
  <c r="H50" i="1" s="1"/>
  <c r="F30" i="1"/>
  <c r="G30" i="1" s="1"/>
  <c r="H30" i="1" s="1"/>
  <c r="F14" i="1"/>
  <c r="G14" i="1" s="1"/>
  <c r="H14" i="1" s="1"/>
  <c r="F74" i="1"/>
  <c r="G74" i="1" s="1"/>
  <c r="H74" i="1" s="1"/>
  <c r="F82" i="1"/>
  <c r="G82" i="1" s="1"/>
  <c r="H82" i="1" s="1"/>
  <c r="F90" i="1"/>
  <c r="G90" i="1" s="1"/>
  <c r="H90" i="1" s="1"/>
  <c r="F98" i="1"/>
  <c r="G98" i="1" s="1"/>
  <c r="H98" i="1" s="1"/>
  <c r="F106" i="1"/>
  <c r="G106" i="1" s="1"/>
  <c r="H106" i="1" s="1"/>
  <c r="F114" i="1"/>
  <c r="G114" i="1" s="1"/>
  <c r="H114" i="1" s="1"/>
  <c r="F122" i="1"/>
  <c r="G122" i="1" s="1"/>
  <c r="H122" i="1" s="1"/>
  <c r="F63" i="1"/>
  <c r="G63" i="1" s="1"/>
  <c r="H63" i="1" s="1"/>
  <c r="F47" i="1"/>
  <c r="G47" i="1" s="1"/>
  <c r="H47" i="1" s="1"/>
  <c r="F28" i="1"/>
  <c r="G28" i="1" s="1"/>
  <c r="H28" i="1" s="1"/>
  <c r="F12" i="1"/>
  <c r="G12" i="1" s="1"/>
  <c r="H12" i="1" s="1"/>
  <c r="F77" i="1"/>
  <c r="G77" i="1" s="1"/>
  <c r="H77" i="1" s="1"/>
  <c r="F85" i="1"/>
  <c r="G85" i="1" s="1"/>
  <c r="H85" i="1" s="1"/>
  <c r="F93" i="1"/>
  <c r="G93" i="1" s="1"/>
  <c r="H93" i="1" s="1"/>
  <c r="F101" i="1"/>
  <c r="G101" i="1" s="1"/>
  <c r="H101" i="1" s="1"/>
  <c r="F109" i="1"/>
  <c r="G109" i="1" s="1"/>
  <c r="H109" i="1" s="1"/>
  <c r="F117" i="1"/>
  <c r="G117" i="1" s="1"/>
  <c r="H117" i="1" s="1"/>
  <c r="F125" i="1"/>
  <c r="G125" i="1" s="1"/>
  <c r="H125" i="1" s="1"/>
  <c r="F58" i="1"/>
  <c r="G58" i="1" s="1"/>
  <c r="H58" i="1" s="1"/>
  <c r="F39" i="1"/>
  <c r="G39" i="1" s="1"/>
  <c r="H39" i="1" s="1"/>
  <c r="F22" i="1"/>
  <c r="G22" i="1" s="1"/>
  <c r="H22" i="1" s="1"/>
  <c r="F70" i="1"/>
  <c r="G70" i="1" s="1"/>
  <c r="H70" i="1" s="1"/>
  <c r="F78" i="1"/>
  <c r="G78" i="1" s="1"/>
  <c r="H78" i="1" s="1"/>
  <c r="F86" i="1"/>
  <c r="G86" i="1" s="1"/>
  <c r="H86" i="1" s="1"/>
  <c r="F94" i="1"/>
  <c r="G94" i="1" s="1"/>
  <c r="H94" i="1" s="1"/>
  <c r="F102" i="1"/>
  <c r="G102" i="1" s="1"/>
  <c r="H102" i="1" s="1"/>
  <c r="F110" i="1"/>
  <c r="G110" i="1" s="1"/>
  <c r="H110" i="1" s="1"/>
  <c r="F118" i="1"/>
  <c r="G118" i="1" s="1"/>
  <c r="H118" i="1" s="1"/>
  <c r="F126" i="1"/>
  <c r="G126" i="1" s="1"/>
  <c r="H126" i="1" s="1"/>
  <c r="F62" i="1"/>
  <c r="G62" i="1" s="1"/>
  <c r="H62" i="1" s="1"/>
  <c r="F54" i="1"/>
  <c r="G54" i="1" s="1"/>
  <c r="H54" i="1" s="1"/>
  <c r="F46" i="1"/>
  <c r="G46" i="1" s="1"/>
  <c r="H46" i="1" s="1"/>
  <c r="F34" i="1"/>
  <c r="G34" i="1" s="1"/>
  <c r="H34" i="1" s="1"/>
  <c r="F26" i="1"/>
  <c r="G26" i="1" s="1"/>
  <c r="H26" i="1" s="1"/>
  <c r="F18" i="1"/>
  <c r="G18" i="1" s="1"/>
  <c r="H18" i="1" s="1"/>
  <c r="F10" i="1"/>
  <c r="G10" i="1" s="1"/>
  <c r="H10" i="1" s="1"/>
  <c r="F71" i="1"/>
  <c r="G71" i="1" s="1"/>
  <c r="H71" i="1" s="1"/>
  <c r="F75" i="1"/>
  <c r="G75" i="1" s="1"/>
  <c r="H75" i="1" s="1"/>
  <c r="F79" i="1"/>
  <c r="G79" i="1" s="1"/>
  <c r="H79" i="1" s="1"/>
  <c r="F83" i="1"/>
  <c r="G83" i="1" s="1"/>
  <c r="H83" i="1" s="1"/>
  <c r="F87" i="1"/>
  <c r="G87" i="1" s="1"/>
  <c r="H87" i="1" s="1"/>
  <c r="F91" i="1"/>
  <c r="G91" i="1" s="1"/>
  <c r="H91" i="1" s="1"/>
  <c r="F95" i="1"/>
  <c r="G95" i="1" s="1"/>
  <c r="H95" i="1" s="1"/>
  <c r="F99" i="1"/>
  <c r="G99" i="1" s="1"/>
  <c r="H99" i="1" s="1"/>
  <c r="F103" i="1"/>
  <c r="G103" i="1" s="1"/>
  <c r="H103" i="1" s="1"/>
  <c r="F107" i="1"/>
  <c r="G107" i="1" s="1"/>
  <c r="H107" i="1" s="1"/>
  <c r="F111" i="1"/>
  <c r="G111" i="1" s="1"/>
  <c r="H111" i="1" s="1"/>
  <c r="F115" i="1"/>
  <c r="G115" i="1" s="1"/>
  <c r="H115" i="1" s="1"/>
  <c r="F119" i="1"/>
  <c r="G119" i="1" s="1"/>
  <c r="H119" i="1" s="1"/>
  <c r="F123" i="1"/>
  <c r="G123" i="1" s="1"/>
  <c r="H123" i="1" s="1"/>
  <c r="F52" i="1"/>
  <c r="G52" i="1" s="1"/>
  <c r="H52" i="1" s="1"/>
  <c r="F15" i="1"/>
  <c r="G15" i="1" s="1"/>
  <c r="H15" i="1" s="1"/>
  <c r="F64" i="1"/>
  <c r="G64" i="1" s="1"/>
  <c r="H64" i="1" s="1"/>
  <c r="F60" i="1"/>
  <c r="G60" i="1" s="1"/>
  <c r="H60" i="1" s="1"/>
  <c r="F31" i="1"/>
  <c r="G31" i="1" s="1"/>
  <c r="H31" i="1" s="1"/>
  <c r="F61" i="1"/>
  <c r="G61" i="1" s="1"/>
  <c r="H61" i="1" s="1"/>
  <c r="F41" i="1"/>
  <c r="G41" i="1" s="1"/>
  <c r="H41" i="1" s="1"/>
  <c r="F67" i="1"/>
  <c r="G67" i="1" s="1"/>
  <c r="H67" i="1" s="1"/>
  <c r="F59" i="1"/>
  <c r="G59" i="1" s="1"/>
  <c r="H59" i="1" s="1"/>
  <c r="F51" i="1"/>
  <c r="G51" i="1" s="1"/>
  <c r="H51" i="1" s="1"/>
  <c r="F43" i="1"/>
  <c r="G43" i="1" s="1"/>
  <c r="H43" i="1" s="1"/>
  <c r="F32" i="1"/>
  <c r="G32" i="1" s="1"/>
  <c r="H32" i="1" s="1"/>
  <c r="F24" i="1"/>
  <c r="G24" i="1" s="1"/>
  <c r="H24" i="1" s="1"/>
  <c r="F16" i="1"/>
  <c r="G16" i="1" s="1"/>
  <c r="H16" i="1" s="1"/>
  <c r="F8" i="1"/>
  <c r="G8" i="1" s="1"/>
  <c r="H8" i="1" s="1"/>
  <c r="F72" i="1"/>
  <c r="G72" i="1" s="1"/>
  <c r="H72" i="1" s="1"/>
  <c r="F76" i="1"/>
  <c r="G76" i="1" s="1"/>
  <c r="H76" i="1" s="1"/>
  <c r="F80" i="1"/>
  <c r="G80" i="1" s="1"/>
  <c r="H80" i="1" s="1"/>
  <c r="F84" i="1"/>
  <c r="G84" i="1" s="1"/>
  <c r="H84" i="1" s="1"/>
  <c r="F88" i="1"/>
  <c r="G88" i="1" s="1"/>
  <c r="H88" i="1" s="1"/>
  <c r="F92" i="1"/>
  <c r="G92" i="1" s="1"/>
  <c r="H92" i="1" s="1"/>
  <c r="F96" i="1"/>
  <c r="G96" i="1" s="1"/>
  <c r="H96" i="1" s="1"/>
  <c r="F100" i="1"/>
  <c r="G100" i="1" s="1"/>
  <c r="H100" i="1" s="1"/>
  <c r="F104" i="1"/>
  <c r="G104" i="1" s="1"/>
  <c r="H104" i="1" s="1"/>
  <c r="F108" i="1"/>
  <c r="G108" i="1" s="1"/>
  <c r="H108" i="1" s="1"/>
  <c r="F112" i="1"/>
  <c r="G112" i="1" s="1"/>
  <c r="H112" i="1" s="1"/>
  <c r="F116" i="1"/>
  <c r="G116" i="1" s="1"/>
  <c r="H116" i="1" s="1"/>
  <c r="F120" i="1"/>
  <c r="G120" i="1" s="1"/>
  <c r="H120" i="1" s="1"/>
  <c r="F124" i="1"/>
  <c r="G124" i="1" s="1"/>
  <c r="H124" i="1" s="1"/>
  <c r="F42" i="1"/>
  <c r="G42" i="1" s="1"/>
  <c r="H42" i="1" s="1"/>
  <c r="F25" i="1"/>
  <c r="G25" i="1" s="1"/>
  <c r="H25" i="1" s="1"/>
  <c r="F48" i="1"/>
  <c r="G48" i="1" s="1"/>
  <c r="H48" i="1" s="1"/>
  <c r="F44" i="1"/>
  <c r="G44" i="1" s="1"/>
  <c r="H44" i="1" s="1"/>
  <c r="F17" i="1"/>
  <c r="G17" i="1" s="1"/>
  <c r="H17" i="1" s="1"/>
  <c r="F57" i="1"/>
  <c r="G57" i="1" s="1"/>
  <c r="H57" i="1" s="1"/>
  <c r="F49" i="1"/>
  <c r="G49" i="1" s="1"/>
  <c r="H49" i="1" s="1"/>
  <c r="F40" i="1"/>
  <c r="G40" i="1" s="1"/>
  <c r="H40" i="1" s="1"/>
  <c r="F37" i="1"/>
  <c r="G37" i="1" s="1"/>
  <c r="H37" i="1" s="1"/>
  <c r="F65" i="1"/>
  <c r="G65" i="1" s="1"/>
  <c r="H65" i="1" s="1"/>
  <c r="F33" i="1"/>
  <c r="G33" i="1" s="1"/>
  <c r="H33" i="1" s="1"/>
  <c r="F11" i="1"/>
  <c r="G11" i="1" s="1"/>
  <c r="H11" i="1" s="1"/>
  <c r="F56" i="1"/>
  <c r="G56" i="1" s="1"/>
  <c r="H56" i="1" s="1"/>
  <c r="F38" i="1"/>
  <c r="G38" i="1" s="1"/>
  <c r="H38" i="1" s="1"/>
  <c r="F23" i="1"/>
  <c r="G23" i="1" s="1"/>
  <c r="H23" i="1" s="1"/>
  <c r="F53" i="1"/>
  <c r="G53" i="1" s="1"/>
  <c r="H53" i="1" s="1"/>
  <c r="F21" i="1"/>
  <c r="G21" i="1" s="1"/>
  <c r="H21" i="1" s="1"/>
  <c r="F68" i="1"/>
  <c r="G68" i="1" s="1"/>
  <c r="H68" i="1" s="1"/>
  <c r="F19" i="1"/>
  <c r="G19" i="1" s="1"/>
  <c r="H19" i="1" s="1"/>
  <c r="F27" i="1"/>
  <c r="G27" i="1" s="1"/>
  <c r="H27" i="1" s="1"/>
  <c r="F9" i="1"/>
  <c r="G9" i="1" s="1"/>
  <c r="H9" i="1" s="1"/>
  <c r="F35" i="1"/>
  <c r="G35" i="1" s="1"/>
  <c r="H35" i="1" s="1"/>
  <c r="F69" i="1"/>
  <c r="G69" i="1" s="1"/>
  <c r="H69" i="1" s="1"/>
  <c r="F45" i="1"/>
  <c r="G45" i="1" s="1"/>
  <c r="H45" i="1" s="1"/>
  <c r="F13" i="1"/>
  <c r="G13" i="1" s="1"/>
  <c r="H13" i="1" s="1"/>
  <c r="H128" i="1" l="1"/>
  <c r="H131" i="1" s="1"/>
  <c r="H132" i="1" s="1"/>
  <c r="I42" i="1" l="1"/>
  <c r="J42" i="1" s="1"/>
  <c r="K42" i="1" s="1"/>
  <c r="I13" i="1"/>
  <c r="J13" i="1" s="1"/>
  <c r="K13" i="1" s="1"/>
  <c r="I65" i="1"/>
  <c r="J65" i="1" s="1"/>
  <c r="K65" i="1" s="1"/>
  <c r="I53" i="1"/>
  <c r="J53" i="1" s="1"/>
  <c r="K53" i="1" s="1"/>
  <c r="I57" i="1"/>
  <c r="J57" i="1" s="1"/>
  <c r="K57" i="1" s="1"/>
  <c r="I29" i="1"/>
  <c r="J29" i="1" s="1"/>
  <c r="K29" i="1" s="1"/>
  <c r="I49" i="1"/>
  <c r="J49" i="1" s="1"/>
  <c r="K49" i="1" s="1"/>
  <c r="I15" i="1"/>
  <c r="J15" i="1" s="1"/>
  <c r="K15" i="1" s="1"/>
  <c r="I33" i="1"/>
  <c r="J33" i="1" s="1"/>
  <c r="K33" i="1" s="1"/>
  <c r="I23" i="1"/>
  <c r="J23" i="1" s="1"/>
  <c r="K23" i="1" s="1"/>
  <c r="I17" i="1"/>
  <c r="J17" i="1" s="1"/>
  <c r="K17" i="1" s="1"/>
  <c r="I35" i="1"/>
  <c r="J35" i="1" s="1"/>
  <c r="K35" i="1" s="1"/>
  <c r="I25" i="1"/>
  <c r="J25" i="1" s="1"/>
  <c r="K25" i="1" s="1"/>
  <c r="I21" i="1"/>
  <c r="J21" i="1" s="1"/>
  <c r="K21" i="1" s="1"/>
  <c r="I40" i="1"/>
  <c r="J40" i="1" s="1"/>
  <c r="K40" i="1" s="1"/>
  <c r="I52" i="1"/>
  <c r="J52" i="1" s="1"/>
  <c r="K52" i="1" s="1"/>
  <c r="I41" i="1"/>
  <c r="J41" i="1" s="1"/>
  <c r="K41" i="1" s="1"/>
  <c r="I48" i="1"/>
  <c r="J48" i="1" s="1"/>
  <c r="K48" i="1" s="1"/>
  <c r="I64" i="1"/>
  <c r="J64" i="1" s="1"/>
  <c r="K64" i="1" s="1"/>
  <c r="I19" i="1"/>
  <c r="J19" i="1" s="1"/>
  <c r="K19" i="1" s="1"/>
  <c r="I9" i="1"/>
  <c r="J9" i="1" s="1"/>
  <c r="K9" i="1" s="1"/>
  <c r="I27" i="1"/>
  <c r="J27" i="1" s="1"/>
  <c r="K27" i="1" s="1"/>
  <c r="I31" i="1"/>
  <c r="J31" i="1" s="1"/>
  <c r="K31" i="1" s="1"/>
  <c r="I11" i="1"/>
  <c r="J11" i="1" s="1"/>
  <c r="K11" i="1" s="1"/>
  <c r="I38" i="1"/>
  <c r="J38" i="1" s="1"/>
  <c r="K38" i="1" s="1"/>
  <c r="I60" i="1"/>
  <c r="J60" i="1" s="1"/>
  <c r="K60" i="1" s="1"/>
  <c r="I44" i="1"/>
  <c r="J44" i="1" s="1"/>
  <c r="K44" i="1" s="1"/>
  <c r="I56" i="1"/>
  <c r="J56" i="1" s="1"/>
  <c r="K56" i="1" s="1"/>
  <c r="I68" i="1"/>
  <c r="J68" i="1" s="1"/>
  <c r="K68" i="1" s="1"/>
  <c r="I37" i="1"/>
  <c r="J37" i="1" s="1"/>
  <c r="K37" i="1" s="1"/>
  <c r="I45" i="1"/>
  <c r="J45" i="1" s="1"/>
  <c r="K45" i="1" s="1"/>
  <c r="I69" i="1"/>
  <c r="J69" i="1" s="1"/>
  <c r="K69" i="1" s="1"/>
  <c r="I61" i="1"/>
  <c r="J61" i="1" s="1"/>
  <c r="K61" i="1" s="1"/>
  <c r="I58" i="1"/>
  <c r="J58" i="1" s="1"/>
  <c r="K58" i="1" s="1"/>
  <c r="I71" i="1"/>
  <c r="J71" i="1" s="1"/>
  <c r="K71" i="1" s="1"/>
  <c r="I79" i="1"/>
  <c r="J79" i="1" s="1"/>
  <c r="K79" i="1" s="1"/>
  <c r="I87" i="1"/>
  <c r="J87" i="1" s="1"/>
  <c r="K87" i="1" s="1"/>
  <c r="I95" i="1"/>
  <c r="J95" i="1" s="1"/>
  <c r="K95" i="1" s="1"/>
  <c r="I103" i="1"/>
  <c r="J103" i="1" s="1"/>
  <c r="K103" i="1" s="1"/>
  <c r="I111" i="1"/>
  <c r="J111" i="1" s="1"/>
  <c r="K111" i="1" s="1"/>
  <c r="I119" i="1"/>
  <c r="J119" i="1" s="1"/>
  <c r="K119" i="1" s="1"/>
  <c r="I73" i="1"/>
  <c r="J73" i="1" s="1"/>
  <c r="K73" i="1" s="1"/>
  <c r="I81" i="1"/>
  <c r="J81" i="1" s="1"/>
  <c r="K81" i="1" s="1"/>
  <c r="I89" i="1"/>
  <c r="J89" i="1" s="1"/>
  <c r="K89" i="1" s="1"/>
  <c r="I97" i="1"/>
  <c r="J97" i="1" s="1"/>
  <c r="K97" i="1" s="1"/>
  <c r="I105" i="1"/>
  <c r="J105" i="1" s="1"/>
  <c r="K105" i="1" s="1"/>
  <c r="I113" i="1"/>
  <c r="J113" i="1" s="1"/>
  <c r="K113" i="1" s="1"/>
  <c r="I121" i="1"/>
  <c r="J121" i="1" s="1"/>
  <c r="K121" i="1" s="1"/>
  <c r="I62" i="1"/>
  <c r="J62" i="1" s="1"/>
  <c r="K62" i="1" s="1"/>
  <c r="I46" i="1"/>
  <c r="J46" i="1" s="1"/>
  <c r="K46" i="1" s="1"/>
  <c r="I63" i="1"/>
  <c r="J63" i="1" s="1"/>
  <c r="K63" i="1" s="1"/>
  <c r="I12" i="1"/>
  <c r="J12" i="1" s="1"/>
  <c r="K12" i="1" s="1"/>
  <c r="I84" i="1"/>
  <c r="J84" i="1" s="1"/>
  <c r="K84" i="1" s="1"/>
  <c r="I104" i="1"/>
  <c r="J104" i="1" s="1"/>
  <c r="K104" i="1" s="1"/>
  <c r="I30" i="1"/>
  <c r="J30" i="1" s="1"/>
  <c r="K30" i="1" s="1"/>
  <c r="I14" i="1"/>
  <c r="J14" i="1" s="1"/>
  <c r="K14" i="1" s="1"/>
  <c r="I20" i="1"/>
  <c r="J20" i="1" s="1"/>
  <c r="K20" i="1" s="1"/>
  <c r="I112" i="1"/>
  <c r="J112" i="1" s="1"/>
  <c r="K112" i="1" s="1"/>
  <c r="I34" i="1"/>
  <c r="J34" i="1" s="1"/>
  <c r="K34" i="1" s="1"/>
  <c r="I10" i="1"/>
  <c r="J10" i="1" s="1"/>
  <c r="K10" i="1" s="1"/>
  <c r="I28" i="1"/>
  <c r="J28" i="1" s="1"/>
  <c r="K28" i="1" s="1"/>
  <c r="I80" i="1"/>
  <c r="J80" i="1" s="1"/>
  <c r="K80" i="1" s="1"/>
  <c r="I100" i="1"/>
  <c r="J100" i="1" s="1"/>
  <c r="K100" i="1" s="1"/>
  <c r="I116" i="1"/>
  <c r="J116" i="1" s="1"/>
  <c r="K116" i="1" s="1"/>
  <c r="I26" i="1"/>
  <c r="J26" i="1" s="1"/>
  <c r="K26" i="1" s="1"/>
  <c r="I59" i="1"/>
  <c r="J59" i="1" s="1"/>
  <c r="K59" i="1" s="1"/>
  <c r="I43" i="1"/>
  <c r="J43" i="1" s="1"/>
  <c r="K43" i="1" s="1"/>
  <c r="I24" i="1"/>
  <c r="J24" i="1" s="1"/>
  <c r="K24" i="1" s="1"/>
  <c r="I8" i="1"/>
  <c r="J8" i="1" s="1"/>
  <c r="K8" i="1" s="1"/>
  <c r="I74" i="1"/>
  <c r="J74" i="1" s="1"/>
  <c r="K74" i="1" s="1"/>
  <c r="I82" i="1"/>
  <c r="J82" i="1" s="1"/>
  <c r="K82" i="1" s="1"/>
  <c r="I90" i="1"/>
  <c r="J90" i="1" s="1"/>
  <c r="K90" i="1" s="1"/>
  <c r="I98" i="1"/>
  <c r="J98" i="1" s="1"/>
  <c r="K98" i="1" s="1"/>
  <c r="I106" i="1"/>
  <c r="J106" i="1" s="1"/>
  <c r="K106" i="1" s="1"/>
  <c r="I114" i="1"/>
  <c r="J114" i="1" s="1"/>
  <c r="K114" i="1" s="1"/>
  <c r="I122" i="1"/>
  <c r="J122" i="1" s="1"/>
  <c r="K122" i="1" s="1"/>
  <c r="I66" i="1"/>
  <c r="J66" i="1" s="1"/>
  <c r="K66" i="1" s="1"/>
  <c r="I50" i="1"/>
  <c r="J50" i="1" s="1"/>
  <c r="K50" i="1" s="1"/>
  <c r="I75" i="1"/>
  <c r="J75" i="1" s="1"/>
  <c r="K75" i="1" s="1"/>
  <c r="I83" i="1"/>
  <c r="J83" i="1" s="1"/>
  <c r="K83" i="1" s="1"/>
  <c r="I91" i="1"/>
  <c r="J91" i="1" s="1"/>
  <c r="K91" i="1" s="1"/>
  <c r="I99" i="1"/>
  <c r="J99" i="1" s="1"/>
  <c r="K99" i="1" s="1"/>
  <c r="I107" i="1"/>
  <c r="J107" i="1" s="1"/>
  <c r="K107" i="1" s="1"/>
  <c r="I115" i="1"/>
  <c r="J115" i="1" s="1"/>
  <c r="K115" i="1" s="1"/>
  <c r="I123" i="1"/>
  <c r="J123" i="1" s="1"/>
  <c r="K123" i="1" s="1"/>
  <c r="I77" i="1"/>
  <c r="J77" i="1" s="1"/>
  <c r="K77" i="1" s="1"/>
  <c r="I85" i="1"/>
  <c r="J85" i="1" s="1"/>
  <c r="K85" i="1" s="1"/>
  <c r="I93" i="1"/>
  <c r="J93" i="1" s="1"/>
  <c r="K93" i="1" s="1"/>
  <c r="I101" i="1"/>
  <c r="J101" i="1" s="1"/>
  <c r="K101" i="1" s="1"/>
  <c r="I109" i="1"/>
  <c r="J109" i="1" s="1"/>
  <c r="K109" i="1" s="1"/>
  <c r="I117" i="1"/>
  <c r="J117" i="1" s="1"/>
  <c r="K117" i="1" s="1"/>
  <c r="I125" i="1"/>
  <c r="J125" i="1" s="1"/>
  <c r="K125" i="1" s="1"/>
  <c r="I54" i="1"/>
  <c r="J54" i="1" s="1"/>
  <c r="K54" i="1" s="1"/>
  <c r="I36" i="1"/>
  <c r="J36" i="1" s="1"/>
  <c r="K36" i="1" s="1"/>
  <c r="I72" i="1"/>
  <c r="J72" i="1" s="1"/>
  <c r="K72" i="1" s="1"/>
  <c r="I92" i="1"/>
  <c r="J92" i="1" s="1"/>
  <c r="K92" i="1" s="1"/>
  <c r="I120" i="1"/>
  <c r="J120" i="1" s="1"/>
  <c r="K120" i="1" s="1"/>
  <c r="I39" i="1"/>
  <c r="J39" i="1" s="1"/>
  <c r="K39" i="1" s="1"/>
  <c r="I22" i="1"/>
  <c r="J22" i="1" s="1"/>
  <c r="K22" i="1" s="1"/>
  <c r="I47" i="1"/>
  <c r="J47" i="1" s="1"/>
  <c r="K47" i="1" s="1"/>
  <c r="I96" i="1"/>
  <c r="J96" i="1" s="1"/>
  <c r="K96" i="1" s="1"/>
  <c r="I124" i="1"/>
  <c r="J124" i="1" s="1"/>
  <c r="K124" i="1" s="1"/>
  <c r="I18" i="1"/>
  <c r="J18" i="1" s="1"/>
  <c r="K18" i="1" s="1"/>
  <c r="I55" i="1"/>
  <c r="J55" i="1" s="1"/>
  <c r="K55" i="1" s="1"/>
  <c r="I76" i="1"/>
  <c r="J76" i="1" s="1"/>
  <c r="K76" i="1" s="1"/>
  <c r="I88" i="1"/>
  <c r="J88" i="1" s="1"/>
  <c r="K88" i="1" s="1"/>
  <c r="I108" i="1"/>
  <c r="J108" i="1" s="1"/>
  <c r="K108" i="1" s="1"/>
  <c r="I67" i="1"/>
  <c r="J67" i="1" s="1"/>
  <c r="K67" i="1" s="1"/>
  <c r="I51" i="1"/>
  <c r="J51" i="1" s="1"/>
  <c r="K51" i="1" s="1"/>
  <c r="I32" i="1"/>
  <c r="J32" i="1" s="1"/>
  <c r="K32" i="1" s="1"/>
  <c r="I16" i="1"/>
  <c r="J16" i="1" s="1"/>
  <c r="K16" i="1" s="1"/>
  <c r="I70" i="1"/>
  <c r="J70" i="1" s="1"/>
  <c r="K70" i="1" s="1"/>
  <c r="I78" i="1"/>
  <c r="J78" i="1" s="1"/>
  <c r="K78" i="1" s="1"/>
  <c r="I86" i="1"/>
  <c r="J86" i="1" s="1"/>
  <c r="K86" i="1" s="1"/>
  <c r="I94" i="1"/>
  <c r="J94" i="1" s="1"/>
  <c r="K94" i="1" s="1"/>
  <c r="I102" i="1"/>
  <c r="J102" i="1" s="1"/>
  <c r="K102" i="1" s="1"/>
  <c r="I110" i="1"/>
  <c r="J110" i="1" s="1"/>
  <c r="K110" i="1" s="1"/>
  <c r="I126" i="1"/>
  <c r="J126" i="1" s="1"/>
  <c r="K126" i="1" s="1"/>
  <c r="I118" i="1"/>
  <c r="J118" i="1" s="1"/>
  <c r="K118" i="1" s="1"/>
</calcChain>
</file>

<file path=xl/sharedStrings.xml><?xml version="1.0" encoding="utf-8"?>
<sst xmlns="http://schemas.openxmlformats.org/spreadsheetml/2006/main" count="384" uniqueCount="302">
  <si>
    <t>Valsts budžeta dotācijas likmes</t>
  </si>
  <si>
    <t>ATVK
kods</t>
  </si>
  <si>
    <t>Pašvaldība</t>
  </si>
  <si>
    <t xml:space="preserve">Novirze no  aritmetiskā vidējā </t>
  </si>
  <si>
    <t>Novirzes kvadrāts</t>
  </si>
  <si>
    <t>Svērtais novirzes kvadrāts</t>
  </si>
  <si>
    <t>VBD likmes 2017. gadā</t>
  </si>
  <si>
    <t>0050000</t>
  </si>
  <si>
    <t>Aglonas novads</t>
  </si>
  <si>
    <t>0090000</t>
  </si>
  <si>
    <t>Aizkraukles novads</t>
  </si>
  <si>
    <t>0110000</t>
  </si>
  <si>
    <t>Aizputes novads</t>
  </si>
  <si>
    <t>0130000</t>
  </si>
  <si>
    <t>Aknīstes novads</t>
  </si>
  <si>
    <t>0170000</t>
  </si>
  <si>
    <t>Alojas novads</t>
  </si>
  <si>
    <t>0210000</t>
  </si>
  <si>
    <t>Alsungas novads</t>
  </si>
  <si>
    <t>0010000</t>
  </si>
  <si>
    <t>Alūksnes novads</t>
  </si>
  <si>
    <t>0250000</t>
  </si>
  <si>
    <t>Amatas novads</t>
  </si>
  <si>
    <t>0270000</t>
  </si>
  <si>
    <t>Apes  novads</t>
  </si>
  <si>
    <t>0604300</t>
  </si>
  <si>
    <t>Auces novads</t>
  </si>
  <si>
    <t>0320200</t>
  </si>
  <si>
    <t>Ādažu novads</t>
  </si>
  <si>
    <t>0640600</t>
  </si>
  <si>
    <t>Babītes novads</t>
  </si>
  <si>
    <t>0560800</t>
  </si>
  <si>
    <t>Baldones novads</t>
  </si>
  <si>
    <t>0661000</t>
  </si>
  <si>
    <t>Baltinavas novads</t>
  </si>
  <si>
    <t>0624200</t>
  </si>
  <si>
    <t>Balvu novads</t>
  </si>
  <si>
    <t>0360200</t>
  </si>
  <si>
    <t>Bauskas novads</t>
  </si>
  <si>
    <t>0424701</t>
  </si>
  <si>
    <t>Beverīnas novads</t>
  </si>
  <si>
    <t>0360800</t>
  </si>
  <si>
    <t>Brocēnu novads</t>
  </si>
  <si>
    <t>0460800</t>
  </si>
  <si>
    <t>Burtnieku novads</t>
  </si>
  <si>
    <t>0804400</t>
  </si>
  <si>
    <t>Carnikavas novads</t>
  </si>
  <si>
    <t>0804900</t>
  </si>
  <si>
    <t>Cesvaines novads</t>
  </si>
  <si>
    <t>0800600</t>
  </si>
  <si>
    <t>Cēsu novads</t>
  </si>
  <si>
    <t>0384400</t>
  </si>
  <si>
    <t>Ciblas novads</t>
  </si>
  <si>
    <t>0380200</t>
  </si>
  <si>
    <t>Dagdas novads</t>
  </si>
  <si>
    <t>0400200</t>
  </si>
  <si>
    <t xml:space="preserve">Daugavpils                              </t>
  </si>
  <si>
    <t>0964700</t>
  </si>
  <si>
    <t>Daugavpils novads</t>
  </si>
  <si>
    <t>0840601</t>
  </si>
  <si>
    <t>Dobeles novads</t>
  </si>
  <si>
    <t>0967101</t>
  </si>
  <si>
    <t>Dundagas novads</t>
  </si>
  <si>
    <t>0805200</t>
  </si>
  <si>
    <t>Durbes novads</t>
  </si>
  <si>
    <t>0700800</t>
  </si>
  <si>
    <t>Engures novads</t>
  </si>
  <si>
    <t>0420200</t>
  </si>
  <si>
    <t>Ērgļu novads</t>
  </si>
  <si>
    <t>0684901</t>
  </si>
  <si>
    <t>Garkalnes novads</t>
  </si>
  <si>
    <t>0601000</t>
  </si>
  <si>
    <t>Grobiņas novads</t>
  </si>
  <si>
    <t>0440200</t>
  </si>
  <si>
    <t>Gulbenes novads</t>
  </si>
  <si>
    <t>0460200</t>
  </si>
  <si>
    <t>Iecavas novads</t>
  </si>
  <si>
    <t>0885100</t>
  </si>
  <si>
    <t>Ikšķiles novads</t>
  </si>
  <si>
    <t>0640801</t>
  </si>
  <si>
    <t>Ilūkstes novads</t>
  </si>
  <si>
    <t>0905100</t>
  </si>
  <si>
    <t>Inčukalna novads</t>
  </si>
  <si>
    <t>0705500</t>
  </si>
  <si>
    <t>Jaunjelgavas novads</t>
  </si>
  <si>
    <t>0806000</t>
  </si>
  <si>
    <t>Jaunpiebalgas novads</t>
  </si>
  <si>
    <t>0641000</t>
  </si>
  <si>
    <t>Jaunpils novads</t>
  </si>
  <si>
    <t>0500200</t>
  </si>
  <si>
    <t xml:space="preserve">Jelgava                                 </t>
  </si>
  <si>
    <t>0406400</t>
  </si>
  <si>
    <t>Jelgavas novads</t>
  </si>
  <si>
    <t>0740600</t>
  </si>
  <si>
    <t xml:space="preserve">Jēkabpils                               </t>
  </si>
  <si>
    <t>0440801</t>
  </si>
  <si>
    <t>Jēkabpils novads</t>
  </si>
  <si>
    <t>0801800</t>
  </si>
  <si>
    <t xml:space="preserve">Jūrmala                                 </t>
  </si>
  <si>
    <t>0321000</t>
  </si>
  <si>
    <t>Kandavas novads</t>
  </si>
  <si>
    <t>0425700</t>
  </si>
  <si>
    <t>Kārsavas novads</t>
  </si>
  <si>
    <t>0905700</t>
  </si>
  <si>
    <t>Kocēnu novads</t>
  </si>
  <si>
    <t>0540200</t>
  </si>
  <si>
    <t>Kokneses novads</t>
  </si>
  <si>
    <t>0560200</t>
  </si>
  <si>
    <t>Krāslavas novads</t>
  </si>
  <si>
    <t>0901201</t>
  </si>
  <si>
    <t>Krimuldas novads</t>
  </si>
  <si>
    <t>0681000</t>
  </si>
  <si>
    <t>Krustpils novads</t>
  </si>
  <si>
    <t>0960200</t>
  </si>
  <si>
    <t>Kuldīgas novads</t>
  </si>
  <si>
    <t>0326100</t>
  </si>
  <si>
    <t>Ķeguma novads</t>
  </si>
  <si>
    <t>0600202</t>
  </si>
  <si>
    <t>Ķekavas novads</t>
  </si>
  <si>
    <t>0806900</t>
  </si>
  <si>
    <t>Lielvārdes novads</t>
  </si>
  <si>
    <t>0566900</t>
  </si>
  <si>
    <t xml:space="preserve">Liepāja                                 </t>
  </si>
  <si>
    <t>0620200</t>
  </si>
  <si>
    <t>Limbažu novads</t>
  </si>
  <si>
    <t>0741001</t>
  </si>
  <si>
    <t>Līgatnes novads</t>
  </si>
  <si>
    <t>0800800</t>
  </si>
  <si>
    <t>Līvānu novads</t>
  </si>
  <si>
    <t>0741401</t>
  </si>
  <si>
    <t>Lubānas novads</t>
  </si>
  <si>
    <t>0660200</t>
  </si>
  <si>
    <t>Ludzas novads</t>
  </si>
  <si>
    <t>0421200</t>
  </si>
  <si>
    <t>Madonas novads</t>
  </si>
  <si>
    <t>0761201</t>
  </si>
  <si>
    <t>Mazsalacas novads</t>
  </si>
  <si>
    <t>0701400</t>
  </si>
  <si>
    <t>Mālpils novads</t>
  </si>
  <si>
    <t>0680200</t>
  </si>
  <si>
    <t>Mārupes novads</t>
  </si>
  <si>
    <t>0700200</t>
  </si>
  <si>
    <t>Mērsraga novads</t>
  </si>
  <si>
    <t>0961000</t>
  </si>
  <si>
    <t>Naukšēnu novads</t>
  </si>
  <si>
    <t>0807400</t>
  </si>
  <si>
    <t>Neretas novads</t>
  </si>
  <si>
    <t>0807600</t>
  </si>
  <si>
    <t>Nīcas novads</t>
  </si>
  <si>
    <t>0887600</t>
  </si>
  <si>
    <t>Ogres novads</t>
  </si>
  <si>
    <t>0967300</t>
  </si>
  <si>
    <t>Olaines novads</t>
  </si>
  <si>
    <t>0327100</t>
  </si>
  <si>
    <t>Ozolnieku novads</t>
  </si>
  <si>
    <t>0647900</t>
  </si>
  <si>
    <t>Pārgaujas novads</t>
  </si>
  <si>
    <t>0740202</t>
  </si>
  <si>
    <t>Pāvilostas novads</t>
  </si>
  <si>
    <t>0801000</t>
  </si>
  <si>
    <t>Pļaviņu novads</t>
  </si>
  <si>
    <t>0546701</t>
  </si>
  <si>
    <t>Preiļu novads</t>
  </si>
  <si>
    <t>0427500</t>
  </si>
  <si>
    <t>Priekules novads</t>
  </si>
  <si>
    <t>0641401</t>
  </si>
  <si>
    <t>Priekuļu  novads</t>
  </si>
  <si>
    <t>0321400</t>
  </si>
  <si>
    <t>Raunas novads</t>
  </si>
  <si>
    <t>0760202</t>
  </si>
  <si>
    <t xml:space="preserve">Rēzekne                                 </t>
  </si>
  <si>
    <t>0641600</t>
  </si>
  <si>
    <t>Rēzeknes novads</t>
  </si>
  <si>
    <t>0427300</t>
  </si>
  <si>
    <t>Riebiņu novads</t>
  </si>
  <si>
    <t>0427700</t>
  </si>
  <si>
    <t xml:space="preserve">Rīga                                    </t>
  </si>
  <si>
    <t>0780200</t>
  </si>
  <si>
    <t>Rojas novads</t>
  </si>
  <si>
    <t>0766300</t>
  </si>
  <si>
    <t>Ropažu novads</t>
  </si>
  <si>
    <t>0888301</t>
  </si>
  <si>
    <t>Rucavas novads</t>
  </si>
  <si>
    <t>0808400</t>
  </si>
  <si>
    <t>Rugāju novads</t>
  </si>
  <si>
    <t>0648500</t>
  </si>
  <si>
    <t>Rundāles novads</t>
  </si>
  <si>
    <t>0387500</t>
  </si>
  <si>
    <t>Rūjienas novads</t>
  </si>
  <si>
    <t>0407700</t>
  </si>
  <si>
    <t>Salacgrīvas novads</t>
  </si>
  <si>
    <t>0961600</t>
  </si>
  <si>
    <t>Salas novads</t>
  </si>
  <si>
    <t>0661400</t>
  </si>
  <si>
    <t>Salaspils novads</t>
  </si>
  <si>
    <t>0568700</t>
  </si>
  <si>
    <t>Saldus novads</t>
  </si>
  <si>
    <t>0801200</t>
  </si>
  <si>
    <t>Saulkrastu novads</t>
  </si>
  <si>
    <t>0840200</t>
  </si>
  <si>
    <t>Sējas novads</t>
  </si>
  <si>
    <t>0801400</t>
  </si>
  <si>
    <t>Siguldas novads</t>
  </si>
  <si>
    <t>0809200</t>
  </si>
  <si>
    <t>Skrīveru novads</t>
  </si>
  <si>
    <t>0801601</t>
  </si>
  <si>
    <t>Skrundas novads</t>
  </si>
  <si>
    <t>0328200</t>
  </si>
  <si>
    <t>Smiltenes novads</t>
  </si>
  <si>
    <t>0621200</t>
  </si>
  <si>
    <t>Stopiņu novads</t>
  </si>
  <si>
    <t>0941600</t>
  </si>
  <si>
    <t>Strenču novads</t>
  </si>
  <si>
    <t>0809600</t>
  </si>
  <si>
    <t>Talsu novads</t>
  </si>
  <si>
    <t>0941800</t>
  </si>
  <si>
    <t>Tērvetes novads</t>
  </si>
  <si>
    <t>0880200</t>
  </si>
  <si>
    <t>Tukuma novads</t>
  </si>
  <si>
    <t>0468900</t>
  </si>
  <si>
    <t>Vaiņodes novads</t>
  </si>
  <si>
    <t>0900200</t>
  </si>
  <si>
    <t>Valkas novads</t>
  </si>
  <si>
    <t>0649300</t>
  </si>
  <si>
    <t>Valmiera</t>
  </si>
  <si>
    <t>0940200</t>
  </si>
  <si>
    <t>Varakļānu novads</t>
  </si>
  <si>
    <t>0701800</t>
  </si>
  <si>
    <t>Vārkavas novads</t>
  </si>
  <si>
    <t>0769101</t>
  </si>
  <si>
    <t>Vecpiebalgas novads</t>
  </si>
  <si>
    <t>0429300</t>
  </si>
  <si>
    <t>Vecumnieku novads</t>
  </si>
  <si>
    <t>0409500</t>
  </si>
  <si>
    <t xml:space="preserve">Ventspils                               </t>
  </si>
  <si>
    <t>0980200</t>
  </si>
  <si>
    <t>Ventspils novads</t>
  </si>
  <si>
    <t>0561800</t>
  </si>
  <si>
    <t>Viesītes novads</t>
  </si>
  <si>
    <t>0381600</t>
  </si>
  <si>
    <t>Viļakas novads</t>
  </si>
  <si>
    <t>0781800</t>
  </si>
  <si>
    <t>Viļānu novads</t>
  </si>
  <si>
    <t>0681801</t>
  </si>
  <si>
    <t>Zilupes novads</t>
  </si>
  <si>
    <t>Kopā</t>
  </si>
  <si>
    <t>Valstī vidēji</t>
  </si>
  <si>
    <t>Dispersija</t>
  </si>
  <si>
    <t>Standartnovirze</t>
  </si>
  <si>
    <t>Variants (ar soli 1,000), 5 grupas</t>
  </si>
  <si>
    <t>Nr.</t>
  </si>
  <si>
    <t>Grupa</t>
  </si>
  <si>
    <t>Vertēto ieņēmumu</t>
  </si>
  <si>
    <t>Pašvaldību skaits</t>
  </si>
  <si>
    <t>p.k.</t>
  </si>
  <si>
    <t>standartizēta vērtība</t>
  </si>
  <si>
    <t>(intervāls)</t>
  </si>
  <si>
    <t>1.</t>
  </si>
  <si>
    <t>V</t>
  </si>
  <si>
    <t>no -1,000 un zemāks</t>
  </si>
  <si>
    <t>2.</t>
  </si>
  <si>
    <t>IV</t>
  </si>
  <si>
    <t>no 0 līdz - 0,999</t>
  </si>
  <si>
    <t>3.</t>
  </si>
  <si>
    <t>III</t>
  </si>
  <si>
    <t>no 0,001 līdz 0,999</t>
  </si>
  <si>
    <t>4.</t>
  </si>
  <si>
    <t>II</t>
  </si>
  <si>
    <t>1,000 - 1,999</t>
  </si>
  <si>
    <t>5.</t>
  </si>
  <si>
    <t>I</t>
  </si>
  <si>
    <t>2,000 un augstāks</t>
  </si>
  <si>
    <t>Variants (ar soli 1,000) 4 grupas</t>
  </si>
  <si>
    <t>1,000 un augstāks</t>
  </si>
  <si>
    <t>Variants (ar soli 0,500) 5 grupas</t>
  </si>
  <si>
    <t>no -0,500 līdz -0,999</t>
  </si>
  <si>
    <t>no 0 līdz - 0,499</t>
  </si>
  <si>
    <t>no 0,001 līdz 0,499</t>
  </si>
  <si>
    <t>0,500 un augstāks</t>
  </si>
  <si>
    <t>Variants (ar soli 0,500) 4 grupas</t>
  </si>
  <si>
    <t>no -0,700 līdz -0,999</t>
  </si>
  <si>
    <t>no 0 līdz - 0,699</t>
  </si>
  <si>
    <t>no 0 un augstāks</t>
  </si>
  <si>
    <t xml:space="preserve">Vvariants (ar soli 0,700) 4 grupas </t>
  </si>
  <si>
    <t>Pašvaldību skaits valsts budžeta dotācijas intervālos</t>
  </si>
  <si>
    <t>N.p.k.</t>
  </si>
  <si>
    <t>Vertēto ieņēmumu standartizēta vērtības intervāls</t>
  </si>
  <si>
    <t>Valsts budžeta dotācija (%)</t>
  </si>
  <si>
    <t>&lt; (-1,0)</t>
  </si>
  <si>
    <t>≥ (-1,0) – 0,0 &lt;</t>
  </si>
  <si>
    <t>≥ 0,0 – 1,0 &lt;</t>
  </si>
  <si>
    <t>≥ 1,0 – 2,0 &lt;</t>
  </si>
  <si>
    <t>≥ 2,0</t>
  </si>
  <si>
    <r>
      <t xml:space="preserve">Pašvaldību budžeta kapacitātes rādītājs 2018.gadā 
</t>
    </r>
    <r>
      <rPr>
        <sz val="10"/>
        <rFont val="Times New Roman"/>
        <family val="1"/>
        <charset val="186"/>
      </rPr>
      <t>(Saskaņā ar 2015.gada 27.janvāra Ministru kabineta noteikumiem Nr.42 "Noteikumi par kritērijiem un kārtību valsts budžeta dotācijas piešķiršanai pašvaldībām 
ES struktūrfondu un Kohēzijas fonda 2014.–2020.gada plānošanas periodā līdzfinansēto projektu īstenošanai")</t>
    </r>
  </si>
  <si>
    <t xml:space="preserve">Pastāvīgo iedzīvotāju skaits 2017.gadā *    </t>
  </si>
  <si>
    <t>* Iedzīvotāju skaits uz 01.01.2017. (PMLP dati)</t>
  </si>
  <si>
    <t>Vērtētie  ieņēmumi uz 1 iedzīvotāju 2017. gadā, euro</t>
  </si>
  <si>
    <t>Standartizētā  vērtība 2018. gadā</t>
  </si>
  <si>
    <t>VBD likmes 2018. gadā</t>
  </si>
  <si>
    <t>Pašvaldību skaits 2018.gadā</t>
  </si>
  <si>
    <t>Salīdzinājumā ar iepriekšējo gadu</t>
  </si>
  <si>
    <t>Vērtētie IIN ieņēmumi  pašvaldībām 
2018. gadā,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</si>
</sst>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u/>
      <sz val="9.9"/>
      <color theme="10"/>
      <name val="Calibri"/>
      <family val="2"/>
    </font>
    <font>
      <b/>
      <sz val="13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Arial"/>
      <family val="2"/>
    </font>
    <font>
      <sz val="12"/>
      <color theme="1"/>
      <name val="Times New Roman"/>
      <family val="2"/>
      <charset val="186"/>
    </font>
    <font>
      <sz val="8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/>
    <xf numFmtId="9" fontId="17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5" fillId="2" borderId="3" xfId="2" applyFont="1" applyFill="1" applyBorder="1" applyAlignment="1">
      <alignment horizontal="center" vertical="center" wrapText="1"/>
    </xf>
    <xf numFmtId="9" fontId="5" fillId="2" borderId="3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1" fontId="3" fillId="0" borderId="4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6" xfId="0" applyFont="1" applyBorder="1"/>
    <xf numFmtId="0" fontId="3" fillId="0" borderId="2" xfId="0" applyFont="1" applyFill="1" applyBorder="1"/>
    <xf numFmtId="0" fontId="3" fillId="0" borderId="4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6" xfId="0" applyFont="1" applyFill="1" applyBorder="1" applyAlignment="1">
      <alignment horizontal="center"/>
    </xf>
    <xf numFmtId="164" fontId="4" fillId="0" borderId="4" xfId="1" applyNumberFormat="1" applyFont="1" applyBorder="1"/>
    <xf numFmtId="49" fontId="3" fillId="0" borderId="2" xfId="3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164" fontId="4" fillId="0" borderId="6" xfId="1" applyNumberFormat="1" applyFont="1" applyFill="1" applyBorder="1"/>
    <xf numFmtId="164" fontId="4" fillId="0" borderId="6" xfId="1" applyNumberFormat="1" applyFont="1" applyBorder="1"/>
    <xf numFmtId="165" fontId="4" fillId="0" borderId="4" xfId="0" applyNumberFormat="1" applyFont="1" applyBorder="1"/>
    <xf numFmtId="9" fontId="4" fillId="0" borderId="4" xfId="2" applyFont="1" applyFill="1" applyBorder="1"/>
    <xf numFmtId="0" fontId="3" fillId="4" borderId="4" xfId="0" applyFont="1" applyFill="1" applyBorder="1" applyAlignment="1">
      <alignment horizontal="left"/>
    </xf>
    <xf numFmtId="164" fontId="4" fillId="0" borderId="4" xfId="1" applyNumberFormat="1" applyFont="1" applyFill="1" applyBorder="1"/>
    <xf numFmtId="49" fontId="3" fillId="0" borderId="9" xfId="3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43" fontId="4" fillId="0" borderId="0" xfId="0" applyNumberFormat="1" applyFont="1"/>
    <xf numFmtId="0" fontId="2" fillId="5" borderId="4" xfId="0" applyFont="1" applyFill="1" applyBorder="1" applyAlignment="1">
      <alignment horizontal="left"/>
    </xf>
    <xf numFmtId="164" fontId="5" fillId="0" borderId="4" xfId="1" applyNumberFormat="1" applyFont="1" applyFill="1" applyBorder="1"/>
    <xf numFmtId="164" fontId="5" fillId="0" borderId="4" xfId="1" applyNumberFormat="1" applyFont="1" applyBorder="1"/>
    <xf numFmtId="165" fontId="3" fillId="0" borderId="4" xfId="0" applyNumberFormat="1" applyFont="1" applyBorder="1"/>
    <xf numFmtId="4" fontId="3" fillId="3" borderId="4" xfId="0" applyNumberFormat="1" applyFont="1" applyFill="1" applyBorder="1" applyAlignment="1">
      <alignment horizontal="left"/>
    </xf>
    <xf numFmtId="164" fontId="3" fillId="0" borderId="4" xfId="1" applyNumberFormat="1" applyFont="1" applyBorder="1"/>
    <xf numFmtId="0" fontId="3" fillId="0" borderId="4" xfId="0" applyFont="1" applyFill="1" applyBorder="1" applyAlignment="1">
      <alignment horizontal="left"/>
    </xf>
    <xf numFmtId="43" fontId="4" fillId="0" borderId="4" xfId="1" applyFont="1" applyFill="1" applyBorder="1"/>
    <xf numFmtId="43" fontId="4" fillId="0" borderId="4" xfId="1" applyFont="1" applyFill="1" applyBorder="1" applyAlignment="1">
      <alignment horizontal="right" wrapText="1"/>
    </xf>
    <xf numFmtId="0" fontId="4" fillId="0" borderId="0" xfId="0" applyFont="1" applyFill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indent="1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right"/>
    </xf>
    <xf numFmtId="166" fontId="5" fillId="0" borderId="4" xfId="0" applyNumberFormat="1" applyFont="1" applyBorder="1"/>
    <xf numFmtId="0" fontId="5" fillId="0" borderId="4" xfId="0" applyFont="1" applyBorder="1"/>
    <xf numFmtId="1" fontId="5" fillId="0" borderId="4" xfId="0" applyNumberFormat="1" applyFont="1" applyBorder="1"/>
    <xf numFmtId="166" fontId="5" fillId="0" borderId="9" xfId="0" applyNumberFormat="1" applyFont="1" applyBorder="1"/>
    <xf numFmtId="3" fontId="5" fillId="0" borderId="10" xfId="0" applyNumberFormat="1" applyFont="1" applyBorder="1" applyAlignment="1">
      <alignment horizontal="right"/>
    </xf>
    <xf numFmtId="166" fontId="5" fillId="0" borderId="11" xfId="0" applyNumberFormat="1" applyFont="1" applyBorder="1"/>
    <xf numFmtId="0" fontId="5" fillId="0" borderId="0" xfId="0" applyFont="1" applyBorder="1"/>
    <xf numFmtId="0" fontId="4" fillId="0" borderId="4" xfId="0" applyFont="1" applyFill="1" applyBorder="1"/>
    <xf numFmtId="0" fontId="4" fillId="0" borderId="9" xfId="0" applyFont="1" applyFill="1" applyBorder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6" fontId="5" fillId="0" borderId="0" xfId="0" applyNumberFormat="1" applyFont="1" applyBorder="1"/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0" fillId="0" borderId="0" xfId="0" applyAlignment="1"/>
    <xf numFmtId="0" fontId="9" fillId="0" borderId="0" xfId="0" applyFont="1" applyBorder="1"/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1" fillId="0" borderId="24" xfId="0" applyFont="1" applyFill="1" applyBorder="1" applyAlignment="1">
      <alignment wrapText="1"/>
    </xf>
    <xf numFmtId="0" fontId="11" fillId="0" borderId="25" xfId="0" applyFont="1" applyFill="1" applyBorder="1" applyAlignment="1">
      <alignment wrapText="1"/>
    </xf>
    <xf numFmtId="0" fontId="11" fillId="0" borderId="26" xfId="0" applyFont="1" applyFill="1" applyBorder="1" applyAlignment="1">
      <alignment wrapText="1"/>
    </xf>
    <xf numFmtId="0" fontId="11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top" wrapText="1"/>
    </xf>
    <xf numFmtId="0" fontId="9" fillId="0" borderId="29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9" fontId="4" fillId="0" borderId="4" xfId="2" applyFont="1" applyFill="1" applyBorder="1"/>
    <xf numFmtId="9" fontId="4" fillId="0" borderId="4" xfId="0" applyNumberFormat="1" applyFont="1" applyFill="1" applyBorder="1"/>
    <xf numFmtId="0" fontId="4" fillId="0" borderId="4" xfId="0" applyFont="1" applyBorder="1"/>
    <xf numFmtId="9" fontId="4" fillId="0" borderId="4" xfId="2" applyFont="1" applyFill="1" applyBorder="1"/>
    <xf numFmtId="0" fontId="4" fillId="0" borderId="6" xfId="0" applyFont="1" applyBorder="1"/>
    <xf numFmtId="164" fontId="4" fillId="0" borderId="6" xfId="1" applyNumberFormat="1" applyFont="1" applyFill="1" applyBorder="1"/>
    <xf numFmtId="164" fontId="4" fillId="0" borderId="4" xfId="1" applyNumberFormat="1" applyFont="1" applyFill="1" applyBorder="1"/>
    <xf numFmtId="164" fontId="5" fillId="0" borderId="4" xfId="1" applyNumberFormat="1" applyFont="1" applyFill="1" applyBorder="1"/>
    <xf numFmtId="9" fontId="4" fillId="7" borderId="4" xfId="0" applyNumberFormat="1" applyFont="1" applyFill="1" applyBorder="1"/>
    <xf numFmtId="9" fontId="4" fillId="8" borderId="4" xfId="0" applyNumberFormat="1" applyFont="1" applyFill="1" applyBorder="1"/>
    <xf numFmtId="0" fontId="18" fillId="6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0" xfId="4" applyFont="1" applyAlignment="1" applyProtection="1">
      <alignment horizontal="left"/>
    </xf>
    <xf numFmtId="0" fontId="12" fillId="0" borderId="0" xfId="0" applyFont="1" applyAlignment="1">
      <alignment horizontal="center"/>
    </xf>
  </cellXfs>
  <cellStyles count="9">
    <cellStyle name="Comma" xfId="1" builtinId="3"/>
    <cellStyle name="Hyperlink" xfId="4" builtinId="8"/>
    <cellStyle name="Normal" xfId="0" builtinId="0"/>
    <cellStyle name="Normal 2" xfId="5"/>
    <cellStyle name="Normal 2 2" xfId="6"/>
    <cellStyle name="Normal 2 3" xfId="8"/>
    <cellStyle name="Normal 3" xfId="3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4"/>
  <sheetViews>
    <sheetView tabSelected="1" workbookViewId="0">
      <selection activeCell="P8" sqref="P8"/>
    </sheetView>
  </sheetViews>
  <sheetFormatPr defaultRowHeight="12.75" x14ac:dyDescent="0.2"/>
  <cols>
    <col min="1" max="1" width="10.28515625" style="1" customWidth="1"/>
    <col min="2" max="2" width="18.7109375" style="1" customWidth="1"/>
    <col min="3" max="3" width="18.140625" style="1" customWidth="1"/>
    <col min="4" max="4" width="11.42578125" style="1" customWidth="1"/>
    <col min="5" max="5" width="13.42578125" style="1" bestFit="1" customWidth="1"/>
    <col min="6" max="6" width="10" style="1" customWidth="1"/>
    <col min="7" max="7" width="9.140625" style="1" customWidth="1"/>
    <col min="8" max="8" width="19" style="1" customWidth="1"/>
    <col min="9" max="9" width="11.140625" style="1" customWidth="1"/>
    <col min="10" max="10" width="11.28515625" style="1" customWidth="1"/>
    <col min="11" max="11" width="11.28515625" style="1" hidden="1" customWidth="1"/>
    <col min="12" max="12" width="9.140625" style="1" hidden="1" customWidth="1"/>
    <col min="13" max="13" width="9.140625" style="1"/>
    <col min="14" max="14" width="13.140625" style="1" bestFit="1" customWidth="1"/>
    <col min="15" max="16384" width="9.140625" style="1"/>
  </cols>
  <sheetData>
    <row r="2" spans="1:13" ht="48" customHeight="1" x14ac:dyDescent="0.2">
      <c r="A2" s="113" t="s">
        <v>293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3" ht="57.75" hidden="1" customHeight="1" x14ac:dyDescent="0.2">
      <c r="A3" s="2"/>
      <c r="B3" s="3"/>
      <c r="C3" s="4"/>
      <c r="D3" s="3"/>
      <c r="E3" s="5" t="s">
        <v>0</v>
      </c>
      <c r="F3" s="6">
        <v>0.1</v>
      </c>
      <c r="G3" s="6">
        <v>0.15</v>
      </c>
      <c r="H3" s="6">
        <v>0.2</v>
      </c>
      <c r="I3" s="6">
        <v>0.25</v>
      </c>
      <c r="J3" s="6">
        <v>0.3</v>
      </c>
    </row>
    <row r="4" spans="1:13" ht="60" customHeight="1" x14ac:dyDescent="0.2">
      <c r="A4" s="7" t="s">
        <v>1</v>
      </c>
      <c r="B4" s="7" t="s">
        <v>2</v>
      </c>
      <c r="C4" s="8" t="s">
        <v>301</v>
      </c>
      <c r="D4" s="7" t="s">
        <v>294</v>
      </c>
      <c r="E4" s="9" t="s">
        <v>296</v>
      </c>
      <c r="F4" s="10" t="s">
        <v>3</v>
      </c>
      <c r="G4" s="10" t="s">
        <v>4</v>
      </c>
      <c r="H4" s="10" t="s">
        <v>5</v>
      </c>
      <c r="I4" s="10" t="s">
        <v>297</v>
      </c>
      <c r="J4" s="10" t="s">
        <v>298</v>
      </c>
      <c r="K4" s="112" t="s">
        <v>300</v>
      </c>
      <c r="L4" s="112" t="s">
        <v>6</v>
      </c>
    </row>
    <row r="5" spans="1:13" ht="5.25" customHeight="1" x14ac:dyDescent="0.2">
      <c r="A5" s="11"/>
      <c r="B5" s="12"/>
      <c r="C5" s="12"/>
      <c r="D5" s="13"/>
      <c r="E5" s="14"/>
      <c r="F5" s="15"/>
      <c r="G5" s="16"/>
      <c r="H5" s="16"/>
      <c r="I5" s="17"/>
      <c r="J5" s="18"/>
      <c r="K5" s="106"/>
      <c r="L5" s="106"/>
    </row>
    <row r="6" spans="1:13" ht="5.25" customHeight="1" x14ac:dyDescent="0.2">
      <c r="A6" s="19"/>
      <c r="B6" s="20"/>
      <c r="C6" s="20"/>
      <c r="D6" s="21"/>
      <c r="E6" s="22"/>
      <c r="F6" s="23"/>
      <c r="G6" s="23"/>
      <c r="H6" s="23"/>
      <c r="I6" s="24"/>
      <c r="J6" s="25"/>
      <c r="K6" s="104"/>
      <c r="L6" s="104"/>
    </row>
    <row r="7" spans="1:13" ht="21" customHeight="1" x14ac:dyDescent="0.2">
      <c r="A7" s="19"/>
      <c r="B7" s="20"/>
      <c r="C7" s="26"/>
      <c r="D7" s="21"/>
      <c r="E7" s="22"/>
      <c r="F7" s="23"/>
      <c r="G7" s="23"/>
      <c r="H7" s="27"/>
      <c r="I7" s="24"/>
      <c r="J7" s="25"/>
      <c r="K7" s="104"/>
      <c r="L7" s="104"/>
    </row>
    <row r="8" spans="1:13" x14ac:dyDescent="0.2">
      <c r="A8" s="28" t="s">
        <v>7</v>
      </c>
      <c r="B8" s="29" t="s">
        <v>8</v>
      </c>
      <c r="C8" s="107">
        <v>1221756.3963681159</v>
      </c>
      <c r="D8" s="30">
        <v>3753</v>
      </c>
      <c r="E8" s="31">
        <f t="shared" ref="E8:E39" si="0">C8/D8</f>
        <v>325.5412726800202</v>
      </c>
      <c r="F8" s="27">
        <f t="shared" ref="F8:F71" si="1">E8-E$128</f>
        <v>-414.78636900840587</v>
      </c>
      <c r="G8" s="27">
        <f t="shared" ref="G8:G71" si="2">F8^2</f>
        <v>172047.73191517743</v>
      </c>
      <c r="H8" s="27">
        <f t="shared" ref="H7:H38" si="3">G8*D8</f>
        <v>645695137.87766087</v>
      </c>
      <c r="I8" s="32">
        <f t="shared" ref="I8:I71" si="4">F8/$H$132</f>
        <v>-1.8400072547304691</v>
      </c>
      <c r="J8" s="33">
        <f t="shared" ref="J8:J71" si="5">IF(I8&lt;-1,$J$3,IF(I8&lt;0,$I$3,(IF(I8&lt;1,$H$3,(IF(I8&lt;2,$G$3,$F$3))))))</f>
        <v>0.3</v>
      </c>
      <c r="K8" s="103">
        <f t="shared" ref="K8:K39" si="6">J8-L8</f>
        <v>0</v>
      </c>
      <c r="L8" s="102">
        <v>0.3</v>
      </c>
    </row>
    <row r="9" spans="1:13" x14ac:dyDescent="0.2">
      <c r="A9" s="28" t="s">
        <v>9</v>
      </c>
      <c r="B9" s="34" t="s">
        <v>10</v>
      </c>
      <c r="C9" s="108">
        <v>6237957.0300707668</v>
      </c>
      <c r="D9" s="35">
        <v>8841</v>
      </c>
      <c r="E9" s="31">
        <f t="shared" si="0"/>
        <v>705.57143197271421</v>
      </c>
      <c r="F9" s="27">
        <f t="shared" si="1"/>
        <v>-34.756209715711861</v>
      </c>
      <c r="G9" s="27">
        <f t="shared" si="2"/>
        <v>1207.9941138025436</v>
      </c>
      <c r="H9" s="27">
        <f t="shared" si="3"/>
        <v>10679875.960128287</v>
      </c>
      <c r="I9" s="32">
        <f t="shared" si="4"/>
        <v>-0.154179796642612</v>
      </c>
      <c r="J9" s="33">
        <f t="shared" si="5"/>
        <v>0.25</v>
      </c>
      <c r="K9" s="103">
        <f t="shared" si="6"/>
        <v>0</v>
      </c>
      <c r="L9" s="102">
        <v>0.25</v>
      </c>
    </row>
    <row r="10" spans="1:13" x14ac:dyDescent="0.2">
      <c r="A10" s="36" t="s">
        <v>11</v>
      </c>
      <c r="B10" s="37" t="s">
        <v>12</v>
      </c>
      <c r="C10" s="108">
        <v>4606508.67622161</v>
      </c>
      <c r="D10" s="35">
        <v>9194</v>
      </c>
      <c r="E10" s="31">
        <f t="shared" si="0"/>
        <v>501.03422625860452</v>
      </c>
      <c r="F10" s="27">
        <f t="shared" si="1"/>
        <v>-239.29341542982155</v>
      </c>
      <c r="G10" s="27">
        <f t="shared" si="2"/>
        <v>57261.338668069162</v>
      </c>
      <c r="H10" s="27">
        <f t="shared" si="3"/>
        <v>526460747.71422786</v>
      </c>
      <c r="I10" s="32">
        <f t="shared" si="4"/>
        <v>-1.061514199352054</v>
      </c>
      <c r="J10" s="33">
        <f t="shared" si="5"/>
        <v>0.3</v>
      </c>
      <c r="K10" s="103">
        <f t="shared" si="6"/>
        <v>0</v>
      </c>
      <c r="L10" s="102">
        <v>0.3</v>
      </c>
    </row>
    <row r="11" spans="1:13" x14ac:dyDescent="0.2">
      <c r="A11" s="36" t="s">
        <v>13</v>
      </c>
      <c r="B11" s="37" t="s">
        <v>14</v>
      </c>
      <c r="C11" s="108">
        <v>1501503.4038951893</v>
      </c>
      <c r="D11" s="35">
        <v>2859</v>
      </c>
      <c r="E11" s="31">
        <f t="shared" si="0"/>
        <v>525.18482122951707</v>
      </c>
      <c r="F11" s="27">
        <f t="shared" si="1"/>
        <v>-215.142820458909</v>
      </c>
      <c r="G11" s="27">
        <f t="shared" si="2"/>
        <v>46286.433195014353</v>
      </c>
      <c r="H11" s="27">
        <f t="shared" si="3"/>
        <v>132332912.50454603</v>
      </c>
      <c r="I11" s="32">
        <f t="shared" si="4"/>
        <v>-0.954381291251027</v>
      </c>
      <c r="J11" s="33">
        <f t="shared" si="5"/>
        <v>0.25</v>
      </c>
      <c r="K11" s="103">
        <f t="shared" si="6"/>
        <v>0</v>
      </c>
      <c r="L11" s="102">
        <v>0.25</v>
      </c>
    </row>
    <row r="12" spans="1:13" x14ac:dyDescent="0.2">
      <c r="A12" s="36" t="s">
        <v>15</v>
      </c>
      <c r="B12" s="37" t="s">
        <v>16</v>
      </c>
      <c r="C12" s="108">
        <v>2364628.861485648</v>
      </c>
      <c r="D12" s="35">
        <v>5195</v>
      </c>
      <c r="E12" s="31">
        <f t="shared" si="0"/>
        <v>455.17398681148183</v>
      </c>
      <c r="F12" s="27">
        <f t="shared" si="1"/>
        <v>-285.15365487694424</v>
      </c>
      <c r="G12" s="27">
        <f t="shared" si="2"/>
        <v>81312.606889679431</v>
      </c>
      <c r="H12" s="27">
        <f t="shared" si="3"/>
        <v>422418992.79188466</v>
      </c>
      <c r="I12" s="32">
        <f t="shared" si="4"/>
        <v>-1.2649518713471821</v>
      </c>
      <c r="J12" s="33">
        <f t="shared" si="5"/>
        <v>0.3</v>
      </c>
      <c r="K12" s="103">
        <f t="shared" si="6"/>
        <v>0</v>
      </c>
      <c r="L12" s="102">
        <v>0.3</v>
      </c>
    </row>
    <row r="13" spans="1:13" x14ac:dyDescent="0.2">
      <c r="A13" s="36" t="s">
        <v>17</v>
      </c>
      <c r="B13" s="37" t="s">
        <v>18</v>
      </c>
      <c r="C13" s="108">
        <v>786708.01476338436</v>
      </c>
      <c r="D13" s="35">
        <v>1461</v>
      </c>
      <c r="E13" s="31">
        <f t="shared" si="0"/>
        <v>538.47228936576619</v>
      </c>
      <c r="F13" s="27">
        <f t="shared" si="1"/>
        <v>-201.85535232265988</v>
      </c>
      <c r="G13" s="27">
        <f t="shared" si="2"/>
        <v>40745.583261305153</v>
      </c>
      <c r="H13" s="27">
        <f t="shared" si="3"/>
        <v>59529297.14476683</v>
      </c>
      <c r="I13" s="32">
        <f t="shared" si="4"/>
        <v>-0.89543760458613841</v>
      </c>
      <c r="J13" s="33">
        <f t="shared" si="5"/>
        <v>0.25</v>
      </c>
      <c r="K13" s="103">
        <f t="shared" si="6"/>
        <v>0</v>
      </c>
      <c r="L13" s="102">
        <v>0.25</v>
      </c>
    </row>
    <row r="14" spans="1:13" x14ac:dyDescent="0.2">
      <c r="A14" s="36" t="s">
        <v>19</v>
      </c>
      <c r="B14" s="34" t="s">
        <v>20</v>
      </c>
      <c r="C14" s="108">
        <v>8020299.2656937363</v>
      </c>
      <c r="D14" s="35">
        <v>16814</v>
      </c>
      <c r="E14" s="31">
        <f t="shared" si="0"/>
        <v>477.00126476113576</v>
      </c>
      <c r="F14" s="27">
        <f t="shared" si="1"/>
        <v>-263.32637692729031</v>
      </c>
      <c r="G14" s="27">
        <f t="shared" si="2"/>
        <v>69340.780785653376</v>
      </c>
      <c r="H14" s="27">
        <f t="shared" si="3"/>
        <v>1165895888.1299758</v>
      </c>
      <c r="I14" s="32">
        <f t="shared" si="4"/>
        <v>-1.1681252811330574</v>
      </c>
      <c r="J14" s="33">
        <f t="shared" si="5"/>
        <v>0.3</v>
      </c>
      <c r="K14" s="103">
        <f t="shared" si="6"/>
        <v>0</v>
      </c>
      <c r="L14" s="102">
        <v>0.3</v>
      </c>
      <c r="M14" s="38"/>
    </row>
    <row r="15" spans="1:13" x14ac:dyDescent="0.2">
      <c r="A15" s="36" t="s">
        <v>21</v>
      </c>
      <c r="B15" s="37" t="s">
        <v>22</v>
      </c>
      <c r="C15" s="108">
        <v>3499033.5866551511</v>
      </c>
      <c r="D15" s="35">
        <v>5726</v>
      </c>
      <c r="E15" s="31">
        <f t="shared" si="0"/>
        <v>611.07816742143746</v>
      </c>
      <c r="F15" s="27">
        <f t="shared" si="1"/>
        <v>-129.24947426698861</v>
      </c>
      <c r="G15" s="27">
        <f t="shared" si="2"/>
        <v>16705.42659829295</v>
      </c>
      <c r="H15" s="27">
        <f t="shared" si="3"/>
        <v>95655272.701825425</v>
      </c>
      <c r="I15" s="32">
        <f t="shared" si="4"/>
        <v>-0.57335531755755109</v>
      </c>
      <c r="J15" s="33">
        <f t="shared" si="5"/>
        <v>0.25</v>
      </c>
      <c r="K15" s="103">
        <f t="shared" si="6"/>
        <v>0</v>
      </c>
      <c r="L15" s="102">
        <v>0.25</v>
      </c>
    </row>
    <row r="16" spans="1:13" x14ac:dyDescent="0.2">
      <c r="A16" s="36" t="s">
        <v>23</v>
      </c>
      <c r="B16" s="37" t="s">
        <v>24</v>
      </c>
      <c r="C16" s="108">
        <v>1661739.4769596087</v>
      </c>
      <c r="D16" s="35">
        <v>3722</v>
      </c>
      <c r="E16" s="31">
        <f t="shared" si="0"/>
        <v>446.46412599667082</v>
      </c>
      <c r="F16" s="27">
        <f t="shared" si="1"/>
        <v>-293.86351569175525</v>
      </c>
      <c r="G16" s="27">
        <f t="shared" si="2"/>
        <v>86355.765854718484</v>
      </c>
      <c r="H16" s="27">
        <f t="shared" si="3"/>
        <v>321416160.51126218</v>
      </c>
      <c r="I16" s="32">
        <f t="shared" si="4"/>
        <v>-1.3035891272561875</v>
      </c>
      <c r="J16" s="33">
        <f t="shared" si="5"/>
        <v>0.3</v>
      </c>
      <c r="K16" s="103">
        <f t="shared" si="6"/>
        <v>0</v>
      </c>
      <c r="L16" s="102">
        <v>0.3</v>
      </c>
    </row>
    <row r="17" spans="1:12" x14ac:dyDescent="0.2">
      <c r="A17" s="36" t="s">
        <v>25</v>
      </c>
      <c r="B17" s="37" t="s">
        <v>26</v>
      </c>
      <c r="C17" s="108">
        <v>3975032.045303273</v>
      </c>
      <c r="D17" s="35">
        <v>7378</v>
      </c>
      <c r="E17" s="31">
        <f t="shared" si="0"/>
        <v>538.76823601291312</v>
      </c>
      <c r="F17" s="27">
        <f t="shared" si="1"/>
        <v>-201.55940567551295</v>
      </c>
      <c r="G17" s="27">
        <f t="shared" si="2"/>
        <v>40626.194016266003</v>
      </c>
      <c r="H17" s="27">
        <f t="shared" si="3"/>
        <v>299740059.45201057</v>
      </c>
      <c r="I17" s="32">
        <f t="shared" si="4"/>
        <v>-0.89412477461280704</v>
      </c>
      <c r="J17" s="33">
        <f t="shared" si="5"/>
        <v>0.25</v>
      </c>
      <c r="K17" s="103">
        <f t="shared" si="6"/>
        <v>0</v>
      </c>
      <c r="L17" s="102">
        <v>0.25</v>
      </c>
    </row>
    <row r="18" spans="1:12" x14ac:dyDescent="0.2">
      <c r="A18" s="36" t="s">
        <v>27</v>
      </c>
      <c r="B18" s="37" t="s">
        <v>28</v>
      </c>
      <c r="C18" s="108">
        <v>11942428.053747112</v>
      </c>
      <c r="D18" s="35">
        <v>11199</v>
      </c>
      <c r="E18" s="31">
        <f t="shared" si="0"/>
        <v>1066.3834318909824</v>
      </c>
      <c r="F18" s="27">
        <f t="shared" si="1"/>
        <v>326.0557902025563</v>
      </c>
      <c r="G18" s="27">
        <f t="shared" si="2"/>
        <v>106312.37832461341</v>
      </c>
      <c r="H18" s="27">
        <f t="shared" si="3"/>
        <v>1190592324.8573456</v>
      </c>
      <c r="I18" s="32">
        <f t="shared" si="4"/>
        <v>1.4463952150930524</v>
      </c>
      <c r="J18" s="33">
        <f t="shared" si="5"/>
        <v>0.15</v>
      </c>
      <c r="K18" s="103">
        <f t="shared" si="6"/>
        <v>0</v>
      </c>
      <c r="L18" s="102">
        <v>0.15</v>
      </c>
    </row>
    <row r="19" spans="1:12" x14ac:dyDescent="0.2">
      <c r="A19" s="36" t="s">
        <v>29</v>
      </c>
      <c r="B19" s="37" t="s">
        <v>30</v>
      </c>
      <c r="C19" s="108">
        <v>12441777.7382298</v>
      </c>
      <c r="D19" s="35">
        <v>10869</v>
      </c>
      <c r="E19" s="31">
        <f t="shared" si="0"/>
        <v>1144.7030764771184</v>
      </c>
      <c r="F19" s="27">
        <f t="shared" si="1"/>
        <v>404.37543478869236</v>
      </c>
      <c r="G19" s="27">
        <f t="shared" si="2"/>
        <v>163519.49226054398</v>
      </c>
      <c r="H19" s="27">
        <f t="shared" si="3"/>
        <v>1777293361.3798525</v>
      </c>
      <c r="I19" s="32">
        <f t="shared" si="4"/>
        <v>1.7938239760017356</v>
      </c>
      <c r="J19" s="33">
        <f t="shared" si="5"/>
        <v>0.15</v>
      </c>
      <c r="K19" s="103">
        <f t="shared" si="6"/>
        <v>0</v>
      </c>
      <c r="L19" s="102">
        <v>0.15</v>
      </c>
    </row>
    <row r="20" spans="1:12" x14ac:dyDescent="0.2">
      <c r="A20" s="36" t="s">
        <v>31</v>
      </c>
      <c r="B20" s="37" t="s">
        <v>32</v>
      </c>
      <c r="C20" s="108">
        <v>4410448.5184257887</v>
      </c>
      <c r="D20" s="35">
        <v>5641</v>
      </c>
      <c r="E20" s="31">
        <f t="shared" si="0"/>
        <v>781.85579124725916</v>
      </c>
      <c r="F20" s="27">
        <f t="shared" si="1"/>
        <v>41.528149558833093</v>
      </c>
      <c r="G20" s="27">
        <f t="shared" si="2"/>
        <v>1724.5872057808092</v>
      </c>
      <c r="H20" s="27">
        <f t="shared" si="3"/>
        <v>9728396.4278095439</v>
      </c>
      <c r="I20" s="32">
        <f t="shared" si="4"/>
        <v>0.18422036540510398</v>
      </c>
      <c r="J20" s="33">
        <f t="shared" si="5"/>
        <v>0.2</v>
      </c>
      <c r="K20" s="103">
        <f t="shared" si="6"/>
        <v>0</v>
      </c>
      <c r="L20" s="102">
        <v>0.2</v>
      </c>
    </row>
    <row r="21" spans="1:12" x14ac:dyDescent="0.2">
      <c r="A21" s="36" t="s">
        <v>33</v>
      </c>
      <c r="B21" s="37" t="s">
        <v>34</v>
      </c>
      <c r="C21" s="108">
        <v>473442.80392755324</v>
      </c>
      <c r="D21" s="35">
        <v>1146</v>
      </c>
      <c r="E21" s="31">
        <f t="shared" si="0"/>
        <v>413.12635595772531</v>
      </c>
      <c r="F21" s="27">
        <f t="shared" si="1"/>
        <v>-327.20128573070076</v>
      </c>
      <c r="G21" s="27">
        <f t="shared" si="2"/>
        <v>107060.68138382368</v>
      </c>
      <c r="H21" s="27">
        <f t="shared" si="3"/>
        <v>122691540.86586194</v>
      </c>
      <c r="I21" s="32">
        <f t="shared" si="4"/>
        <v>-1.4514766744647425</v>
      </c>
      <c r="J21" s="33">
        <f t="shared" si="5"/>
        <v>0.3</v>
      </c>
      <c r="K21" s="103">
        <f t="shared" si="6"/>
        <v>0</v>
      </c>
      <c r="L21" s="102">
        <v>0.3</v>
      </c>
    </row>
    <row r="22" spans="1:12" x14ac:dyDescent="0.2">
      <c r="A22" s="36" t="s">
        <v>35</v>
      </c>
      <c r="B22" s="34" t="s">
        <v>36</v>
      </c>
      <c r="C22" s="108">
        <v>5952166.7795994272</v>
      </c>
      <c r="D22" s="35">
        <v>13478</v>
      </c>
      <c r="E22" s="31">
        <f t="shared" si="0"/>
        <v>441.62092147198598</v>
      </c>
      <c r="F22" s="27">
        <f t="shared" si="1"/>
        <v>-298.70672021644009</v>
      </c>
      <c r="G22" s="27">
        <f t="shared" si="2"/>
        <v>89225.704702462623</v>
      </c>
      <c r="H22" s="27">
        <f t="shared" si="3"/>
        <v>1202584047.9797912</v>
      </c>
      <c r="I22" s="32">
        <f t="shared" si="4"/>
        <v>-1.3250737567604489</v>
      </c>
      <c r="J22" s="33">
        <f t="shared" si="5"/>
        <v>0.3</v>
      </c>
      <c r="K22" s="103">
        <f t="shared" si="6"/>
        <v>0</v>
      </c>
      <c r="L22" s="102">
        <v>0.3</v>
      </c>
    </row>
    <row r="23" spans="1:12" x14ac:dyDescent="0.2">
      <c r="A23" s="36" t="s">
        <v>37</v>
      </c>
      <c r="B23" s="34" t="s">
        <v>38</v>
      </c>
      <c r="C23" s="108">
        <v>15337580.134429609</v>
      </c>
      <c r="D23" s="35">
        <v>25004</v>
      </c>
      <c r="E23" s="31">
        <f t="shared" si="0"/>
        <v>613.40506056749359</v>
      </c>
      <c r="F23" s="27">
        <f t="shared" si="1"/>
        <v>-126.92258112093248</v>
      </c>
      <c r="G23" s="27">
        <f t="shared" si="2"/>
        <v>16109.341598399686</v>
      </c>
      <c r="H23" s="27">
        <f t="shared" si="3"/>
        <v>402797977.32638574</v>
      </c>
      <c r="I23" s="32">
        <f t="shared" si="4"/>
        <v>-0.563033135852397</v>
      </c>
      <c r="J23" s="33">
        <f t="shared" si="5"/>
        <v>0.25</v>
      </c>
      <c r="K23" s="103">
        <f t="shared" si="6"/>
        <v>0</v>
      </c>
      <c r="L23" s="102">
        <v>0.25</v>
      </c>
    </row>
    <row r="24" spans="1:12" x14ac:dyDescent="0.2">
      <c r="A24" s="36" t="s">
        <v>39</v>
      </c>
      <c r="B24" s="37" t="s">
        <v>40</v>
      </c>
      <c r="C24" s="108">
        <v>2049552.2430937234</v>
      </c>
      <c r="D24" s="35">
        <v>3243</v>
      </c>
      <c r="E24" s="31">
        <f t="shared" si="0"/>
        <v>631.99267440447841</v>
      </c>
      <c r="F24" s="27">
        <f t="shared" si="1"/>
        <v>-108.33496728394766</v>
      </c>
      <c r="G24" s="27">
        <f t="shared" si="2"/>
        <v>11736.46513641401</v>
      </c>
      <c r="H24" s="27">
        <f t="shared" si="3"/>
        <v>38061356.437390633</v>
      </c>
      <c r="I24" s="32">
        <f t="shared" si="4"/>
        <v>-0.48057781218797008</v>
      </c>
      <c r="J24" s="33">
        <f t="shared" si="5"/>
        <v>0.25</v>
      </c>
      <c r="K24" s="103">
        <f t="shared" si="6"/>
        <v>0</v>
      </c>
      <c r="L24" s="102">
        <v>0.25</v>
      </c>
    </row>
    <row r="25" spans="1:12" x14ac:dyDescent="0.2">
      <c r="A25" s="36" t="s">
        <v>41</v>
      </c>
      <c r="B25" s="37" t="s">
        <v>42</v>
      </c>
      <c r="C25" s="108">
        <v>3524059.7889806367</v>
      </c>
      <c r="D25" s="35">
        <v>6228</v>
      </c>
      <c r="E25" s="31">
        <f t="shared" si="0"/>
        <v>565.84132771044267</v>
      </c>
      <c r="F25" s="27">
        <f t="shared" si="1"/>
        <v>-174.4863139779834</v>
      </c>
      <c r="G25" s="27">
        <f t="shared" si="2"/>
        <v>30445.473765623407</v>
      </c>
      <c r="H25" s="27">
        <f t="shared" si="3"/>
        <v>189614410.61230257</v>
      </c>
      <c r="I25" s="32">
        <f t="shared" si="4"/>
        <v>-0.77402756589660626</v>
      </c>
      <c r="J25" s="33">
        <f t="shared" si="5"/>
        <v>0.25</v>
      </c>
      <c r="K25" s="103">
        <f t="shared" si="6"/>
        <v>0</v>
      </c>
      <c r="L25" s="102">
        <v>0.25</v>
      </c>
    </row>
    <row r="26" spans="1:12" x14ac:dyDescent="0.2">
      <c r="A26" s="36" t="s">
        <v>43</v>
      </c>
      <c r="B26" s="37" t="s">
        <v>44</v>
      </c>
      <c r="C26" s="108">
        <v>4640884.0342045873</v>
      </c>
      <c r="D26" s="35">
        <v>7881</v>
      </c>
      <c r="E26" s="31">
        <f t="shared" si="0"/>
        <v>588.86994470303102</v>
      </c>
      <c r="F26" s="27">
        <f t="shared" si="1"/>
        <v>-151.45769698539505</v>
      </c>
      <c r="G26" s="27">
        <f t="shared" si="2"/>
        <v>22939.433976119744</v>
      </c>
      <c r="H26" s="27">
        <f t="shared" si="3"/>
        <v>180785679.16579971</v>
      </c>
      <c r="I26" s="32">
        <f t="shared" si="4"/>
        <v>-0.67187179247023021</v>
      </c>
      <c r="J26" s="33">
        <f t="shared" si="5"/>
        <v>0.25</v>
      </c>
      <c r="K26" s="103">
        <f t="shared" si="6"/>
        <v>0</v>
      </c>
      <c r="L26" s="102">
        <v>0.25</v>
      </c>
    </row>
    <row r="27" spans="1:12" x14ac:dyDescent="0.2">
      <c r="A27" s="36" t="s">
        <v>45</v>
      </c>
      <c r="B27" s="37" t="s">
        <v>46</v>
      </c>
      <c r="C27" s="108">
        <v>8147740.0343171153</v>
      </c>
      <c r="D27" s="35">
        <v>8884</v>
      </c>
      <c r="E27" s="31">
        <f t="shared" si="0"/>
        <v>917.12517270566354</v>
      </c>
      <c r="F27" s="27">
        <f t="shared" si="1"/>
        <v>176.79753101723747</v>
      </c>
      <c r="G27" s="27">
        <f t="shared" si="2"/>
        <v>31257.366973791046</v>
      </c>
      <c r="H27" s="27">
        <f t="shared" si="3"/>
        <v>277690448.19515967</v>
      </c>
      <c r="I27" s="32">
        <f t="shared" si="4"/>
        <v>0.78428020782804353</v>
      </c>
      <c r="J27" s="105">
        <f t="shared" si="5"/>
        <v>0.2</v>
      </c>
      <c r="K27" s="111">
        <f t="shared" si="6"/>
        <v>5.0000000000000017E-2</v>
      </c>
      <c r="L27" s="102">
        <v>0.15</v>
      </c>
    </row>
    <row r="28" spans="1:12" x14ac:dyDescent="0.2">
      <c r="A28" s="36" t="s">
        <v>47</v>
      </c>
      <c r="B28" s="37" t="s">
        <v>48</v>
      </c>
      <c r="C28" s="108">
        <v>1330917.5004438234</v>
      </c>
      <c r="D28" s="35">
        <v>2704</v>
      </c>
      <c r="E28" s="31">
        <f t="shared" si="0"/>
        <v>492.2032176197572</v>
      </c>
      <c r="F28" s="27">
        <f t="shared" si="1"/>
        <v>-248.12442406866887</v>
      </c>
      <c r="G28" s="27">
        <f t="shared" si="2"/>
        <v>61565.729819408625</v>
      </c>
      <c r="H28" s="27">
        <f t="shared" si="3"/>
        <v>166473733.43168092</v>
      </c>
      <c r="I28" s="32">
        <f t="shared" si="4"/>
        <v>-1.1006888713667393</v>
      </c>
      <c r="J28" s="33">
        <f t="shared" si="5"/>
        <v>0.3</v>
      </c>
      <c r="K28" s="103">
        <f t="shared" si="6"/>
        <v>0</v>
      </c>
      <c r="L28" s="102">
        <v>0.3</v>
      </c>
    </row>
    <row r="29" spans="1:12" x14ac:dyDescent="0.2">
      <c r="A29" s="36" t="s">
        <v>49</v>
      </c>
      <c r="B29" s="34" t="s">
        <v>50</v>
      </c>
      <c r="C29" s="108">
        <v>12186342.889526457</v>
      </c>
      <c r="D29" s="35">
        <v>18557</v>
      </c>
      <c r="E29" s="31">
        <f t="shared" si="0"/>
        <v>656.6978978027945</v>
      </c>
      <c r="F29" s="27">
        <f t="shared" si="1"/>
        <v>-83.629743885631569</v>
      </c>
      <c r="G29" s="27">
        <f t="shared" si="2"/>
        <v>6993.934062376331</v>
      </c>
      <c r="H29" s="27">
        <f t="shared" si="3"/>
        <v>129786434.39551757</v>
      </c>
      <c r="I29" s="32">
        <f t="shared" si="4"/>
        <v>-0.37098455243039757</v>
      </c>
      <c r="J29" s="33">
        <f t="shared" si="5"/>
        <v>0.25</v>
      </c>
      <c r="K29" s="103">
        <f t="shared" si="6"/>
        <v>0</v>
      </c>
      <c r="L29" s="102">
        <v>0.25</v>
      </c>
    </row>
    <row r="30" spans="1:12" x14ac:dyDescent="0.2">
      <c r="A30" s="36" t="s">
        <v>51</v>
      </c>
      <c r="B30" s="37" t="s">
        <v>52</v>
      </c>
      <c r="C30" s="108">
        <v>1097574.1269880985</v>
      </c>
      <c r="D30" s="35">
        <v>2840</v>
      </c>
      <c r="E30" s="31">
        <f t="shared" si="0"/>
        <v>386.46976302397832</v>
      </c>
      <c r="F30" s="27">
        <f t="shared" si="1"/>
        <v>-353.85787866444775</v>
      </c>
      <c r="G30" s="27">
        <f t="shared" si="2"/>
        <v>125215.39829290303</v>
      </c>
      <c r="H30" s="27">
        <f t="shared" si="3"/>
        <v>355611731.15184462</v>
      </c>
      <c r="I30" s="32">
        <f t="shared" si="4"/>
        <v>-1.569726279681392</v>
      </c>
      <c r="J30" s="33">
        <f t="shared" si="5"/>
        <v>0.3</v>
      </c>
      <c r="K30" s="103">
        <f t="shared" si="6"/>
        <v>0</v>
      </c>
      <c r="L30" s="102">
        <v>0.3</v>
      </c>
    </row>
    <row r="31" spans="1:12" x14ac:dyDescent="0.2">
      <c r="A31" s="36" t="s">
        <v>53</v>
      </c>
      <c r="B31" s="37" t="s">
        <v>54</v>
      </c>
      <c r="C31" s="108">
        <v>2853192.8123027859</v>
      </c>
      <c r="D31" s="35">
        <v>7938</v>
      </c>
      <c r="E31" s="31">
        <f t="shared" si="0"/>
        <v>359.43472062267398</v>
      </c>
      <c r="F31" s="27">
        <f t="shared" si="1"/>
        <v>-380.89292106575209</v>
      </c>
      <c r="G31" s="27">
        <f t="shared" si="2"/>
        <v>145079.41731800124</v>
      </c>
      <c r="H31" s="27">
        <f t="shared" si="3"/>
        <v>1151640414.6702938</v>
      </c>
      <c r="I31" s="32">
        <f t="shared" si="4"/>
        <v>-1.6896547003507263</v>
      </c>
      <c r="J31" s="33">
        <f t="shared" si="5"/>
        <v>0.3</v>
      </c>
      <c r="K31" s="103">
        <f t="shared" si="6"/>
        <v>0</v>
      </c>
      <c r="L31" s="102">
        <v>0.3</v>
      </c>
    </row>
    <row r="32" spans="1:12" x14ac:dyDescent="0.2">
      <c r="A32" s="36" t="s">
        <v>55</v>
      </c>
      <c r="B32" s="39" t="s">
        <v>56</v>
      </c>
      <c r="C32" s="109">
        <v>43754596.848144069</v>
      </c>
      <c r="D32" s="40">
        <v>94196</v>
      </c>
      <c r="E32" s="31">
        <f t="shared" si="0"/>
        <v>464.50589035780786</v>
      </c>
      <c r="F32" s="41">
        <f t="shared" si="1"/>
        <v>-275.82175133061821</v>
      </c>
      <c r="G32" s="41">
        <f t="shared" si="2"/>
        <v>76077.638507089388</v>
      </c>
      <c r="H32" s="41">
        <f t="shared" si="3"/>
        <v>7166209236.8137922</v>
      </c>
      <c r="I32" s="32">
        <f t="shared" si="4"/>
        <v>-1.2235552115033845</v>
      </c>
      <c r="J32" s="33">
        <f t="shared" si="5"/>
        <v>0.3</v>
      </c>
      <c r="K32" s="103">
        <f t="shared" si="6"/>
        <v>0</v>
      </c>
      <c r="L32" s="102">
        <v>0.3</v>
      </c>
    </row>
    <row r="33" spans="1:12" x14ac:dyDescent="0.2">
      <c r="A33" s="36" t="s">
        <v>57</v>
      </c>
      <c r="B33" s="37" t="s">
        <v>58</v>
      </c>
      <c r="C33" s="108">
        <v>8799554.6131482981</v>
      </c>
      <c r="D33" s="35">
        <v>24000</v>
      </c>
      <c r="E33" s="31">
        <f t="shared" si="0"/>
        <v>366.6481088811791</v>
      </c>
      <c r="F33" s="27">
        <f t="shared" si="1"/>
        <v>-373.67953280724697</v>
      </c>
      <c r="G33" s="27">
        <f t="shared" si="2"/>
        <v>139636.39323904237</v>
      </c>
      <c r="H33" s="27">
        <f t="shared" si="3"/>
        <v>3351273437.7370172</v>
      </c>
      <c r="I33" s="32">
        <f t="shared" si="4"/>
        <v>-1.6576558505366235</v>
      </c>
      <c r="J33" s="33">
        <f t="shared" si="5"/>
        <v>0.3</v>
      </c>
      <c r="K33" s="103">
        <f t="shared" si="6"/>
        <v>0</v>
      </c>
      <c r="L33" s="102">
        <v>0.3</v>
      </c>
    </row>
    <row r="34" spans="1:12" x14ac:dyDescent="0.2">
      <c r="A34" s="36" t="s">
        <v>59</v>
      </c>
      <c r="B34" s="34" t="s">
        <v>60</v>
      </c>
      <c r="C34" s="108">
        <v>15508536.599405186</v>
      </c>
      <c r="D34" s="35">
        <v>21688</v>
      </c>
      <c r="E34" s="31">
        <f t="shared" si="0"/>
        <v>715.07453888810335</v>
      </c>
      <c r="F34" s="27">
        <f t="shared" si="1"/>
        <v>-25.253102800322722</v>
      </c>
      <c r="G34" s="27">
        <f t="shared" si="2"/>
        <v>637.71920104366734</v>
      </c>
      <c r="H34" s="27">
        <f t="shared" si="3"/>
        <v>13830854.032235058</v>
      </c>
      <c r="I34" s="32">
        <f t="shared" si="4"/>
        <v>-0.11202367249466309</v>
      </c>
      <c r="J34" s="33">
        <f t="shared" si="5"/>
        <v>0.25</v>
      </c>
      <c r="K34" s="103">
        <f t="shared" si="6"/>
        <v>0</v>
      </c>
      <c r="L34" s="102">
        <v>0.25</v>
      </c>
    </row>
    <row r="35" spans="1:12" x14ac:dyDescent="0.2">
      <c r="A35" s="36" t="s">
        <v>61</v>
      </c>
      <c r="B35" s="37" t="s">
        <v>62</v>
      </c>
      <c r="C35" s="108">
        <v>2172186.8493332537</v>
      </c>
      <c r="D35" s="35">
        <v>4221</v>
      </c>
      <c r="E35" s="31">
        <f t="shared" si="0"/>
        <v>514.61427371079219</v>
      </c>
      <c r="F35" s="27">
        <f t="shared" si="1"/>
        <v>-225.71336797763388</v>
      </c>
      <c r="G35" s="27">
        <f t="shared" si="2"/>
        <v>50946.524483806759</v>
      </c>
      <c r="H35" s="27">
        <f t="shared" si="3"/>
        <v>215045279.84614834</v>
      </c>
      <c r="I35" s="42">
        <f t="shared" si="4"/>
        <v>-1.0012726203162132</v>
      </c>
      <c r="J35" s="105">
        <f t="shared" si="5"/>
        <v>0.3</v>
      </c>
      <c r="K35" s="111">
        <f t="shared" si="6"/>
        <v>4.9999999999999989E-2</v>
      </c>
      <c r="L35" s="102">
        <v>0.25</v>
      </c>
    </row>
    <row r="36" spans="1:12" x14ac:dyDescent="0.2">
      <c r="A36" s="36" t="s">
        <v>63</v>
      </c>
      <c r="B36" s="37" t="s">
        <v>64</v>
      </c>
      <c r="C36" s="108">
        <v>1635316.0810566859</v>
      </c>
      <c r="D36" s="35">
        <v>2963</v>
      </c>
      <c r="E36" s="31">
        <f t="shared" si="0"/>
        <v>551.91227845315086</v>
      </c>
      <c r="F36" s="27">
        <f t="shared" si="1"/>
        <v>-188.41536323527521</v>
      </c>
      <c r="G36" s="27">
        <f t="shared" si="2"/>
        <v>35500.349103080698</v>
      </c>
      <c r="H36" s="27">
        <f t="shared" si="3"/>
        <v>105187534.39242812</v>
      </c>
      <c r="I36" s="42">
        <f t="shared" si="4"/>
        <v>-0.83581732949511922</v>
      </c>
      <c r="J36" s="33">
        <f t="shared" si="5"/>
        <v>0.25</v>
      </c>
      <c r="K36" s="103">
        <f t="shared" si="6"/>
        <v>0</v>
      </c>
      <c r="L36" s="102">
        <v>0.25</v>
      </c>
    </row>
    <row r="37" spans="1:12" x14ac:dyDescent="0.2">
      <c r="A37" s="36" t="s">
        <v>65</v>
      </c>
      <c r="B37" s="37" t="s">
        <v>66</v>
      </c>
      <c r="C37" s="108">
        <v>5602200.6124851657</v>
      </c>
      <c r="D37" s="35">
        <v>7587</v>
      </c>
      <c r="E37" s="31">
        <f t="shared" si="0"/>
        <v>738.39470310862862</v>
      </c>
      <c r="F37" s="27">
        <f t="shared" si="1"/>
        <v>-1.932938579797451</v>
      </c>
      <c r="G37" s="27">
        <f t="shared" si="2"/>
        <v>3.736251553269387</v>
      </c>
      <c r="H37" s="27">
        <f t="shared" si="3"/>
        <v>28346.940534654837</v>
      </c>
      <c r="I37" s="42">
        <f t="shared" si="4"/>
        <v>-8.5745850768390187E-3</v>
      </c>
      <c r="J37" s="33">
        <f t="shared" si="5"/>
        <v>0.25</v>
      </c>
      <c r="K37" s="103">
        <f t="shared" si="6"/>
        <v>0</v>
      </c>
      <c r="L37" s="102">
        <v>0.25</v>
      </c>
    </row>
    <row r="38" spans="1:12" x14ac:dyDescent="0.2">
      <c r="A38" s="36" t="s">
        <v>67</v>
      </c>
      <c r="B38" s="37" t="s">
        <v>68</v>
      </c>
      <c r="C38" s="108">
        <v>1594713.6027567759</v>
      </c>
      <c r="D38" s="35">
        <v>3101</v>
      </c>
      <c r="E38" s="31">
        <f t="shared" si="0"/>
        <v>514.25785319470367</v>
      </c>
      <c r="F38" s="27">
        <f t="shared" si="1"/>
        <v>-226.0697884937224</v>
      </c>
      <c r="G38" s="27">
        <f t="shared" si="2"/>
        <v>51107.549269596384</v>
      </c>
      <c r="H38" s="27">
        <f t="shared" si="3"/>
        <v>158484510.28501838</v>
      </c>
      <c r="I38" s="42">
        <f t="shared" si="4"/>
        <v>-1.0028537145476979</v>
      </c>
      <c r="J38" s="105">
        <f t="shared" si="5"/>
        <v>0.3</v>
      </c>
      <c r="K38" s="111">
        <f t="shared" si="6"/>
        <v>4.9999999999999989E-2</v>
      </c>
      <c r="L38" s="102">
        <v>0.25</v>
      </c>
    </row>
    <row r="39" spans="1:12" x14ac:dyDescent="0.2">
      <c r="A39" s="36" t="s">
        <v>69</v>
      </c>
      <c r="B39" s="37" t="s">
        <v>70</v>
      </c>
      <c r="C39" s="108">
        <v>12312593.760257471</v>
      </c>
      <c r="D39" s="35">
        <v>8631</v>
      </c>
      <c r="E39" s="31">
        <f t="shared" si="0"/>
        <v>1426.5547167486352</v>
      </c>
      <c r="F39" s="27">
        <f t="shared" si="1"/>
        <v>686.22707506020913</v>
      </c>
      <c r="G39" s="27">
        <f t="shared" si="2"/>
        <v>470907.59854568989</v>
      </c>
      <c r="H39" s="27">
        <f t="shared" ref="H39:H70" si="7">G39*D39</f>
        <v>4064403483.0478497</v>
      </c>
      <c r="I39" s="42">
        <f t="shared" si="4"/>
        <v>3.0441279917703046</v>
      </c>
      <c r="J39" s="33">
        <f t="shared" si="5"/>
        <v>0.1</v>
      </c>
      <c r="K39" s="103">
        <f t="shared" si="6"/>
        <v>0</v>
      </c>
      <c r="L39" s="102">
        <v>0.1</v>
      </c>
    </row>
    <row r="40" spans="1:12" x14ac:dyDescent="0.2">
      <c r="A40" s="36" t="s">
        <v>71</v>
      </c>
      <c r="B40" s="37" t="s">
        <v>72</v>
      </c>
      <c r="C40" s="108">
        <v>5659828.3832191909</v>
      </c>
      <c r="D40" s="35">
        <v>9382</v>
      </c>
      <c r="E40" s="31">
        <f t="shared" ref="E40:E71" si="8">C40/D40</f>
        <v>603.26458998285977</v>
      </c>
      <c r="F40" s="27">
        <f t="shared" si="1"/>
        <v>-137.06305170556629</v>
      </c>
      <c r="G40" s="27">
        <f t="shared" si="2"/>
        <v>18786.280142842741</v>
      </c>
      <c r="H40" s="27">
        <f t="shared" si="7"/>
        <v>176252880.3001506</v>
      </c>
      <c r="I40" s="42">
        <f t="shared" si="4"/>
        <v>-0.60801662816607283</v>
      </c>
      <c r="J40" s="33">
        <f t="shared" si="5"/>
        <v>0.25</v>
      </c>
      <c r="K40" s="103">
        <f t="shared" ref="K40:K71" si="9">J40-L40</f>
        <v>0</v>
      </c>
      <c r="L40" s="102">
        <v>0.25</v>
      </c>
    </row>
    <row r="41" spans="1:12" x14ac:dyDescent="0.2">
      <c r="A41" s="36" t="s">
        <v>73</v>
      </c>
      <c r="B41" s="34" t="s">
        <v>74</v>
      </c>
      <c r="C41" s="108">
        <v>11709077.812780501</v>
      </c>
      <c r="D41" s="35">
        <v>22426</v>
      </c>
      <c r="E41" s="31">
        <f t="shared" si="8"/>
        <v>522.12065516723897</v>
      </c>
      <c r="F41" s="27">
        <f t="shared" si="1"/>
        <v>-218.2069865211871</v>
      </c>
      <c r="G41" s="27">
        <f t="shared" si="2"/>
        <v>47614.288966657528</v>
      </c>
      <c r="H41" s="27">
        <f t="shared" si="7"/>
        <v>1067798044.3662617</v>
      </c>
      <c r="I41" s="32">
        <f t="shared" si="4"/>
        <v>-0.96797404213570315</v>
      </c>
      <c r="J41" s="33">
        <f t="shared" si="5"/>
        <v>0.25</v>
      </c>
      <c r="K41" s="103">
        <f t="shared" si="9"/>
        <v>0</v>
      </c>
      <c r="L41" s="102">
        <v>0.25</v>
      </c>
    </row>
    <row r="42" spans="1:12" x14ac:dyDescent="0.2">
      <c r="A42" s="36" t="s">
        <v>75</v>
      </c>
      <c r="B42" s="37" t="s">
        <v>76</v>
      </c>
      <c r="C42" s="108">
        <v>6852448.9750899542</v>
      </c>
      <c r="D42" s="35">
        <v>9151</v>
      </c>
      <c r="E42" s="31">
        <f t="shared" si="8"/>
        <v>748.8196891148458</v>
      </c>
      <c r="F42" s="27">
        <f t="shared" si="1"/>
        <v>8.492047426419731</v>
      </c>
      <c r="G42" s="27">
        <f t="shared" si="2"/>
        <v>72.114869492561979</v>
      </c>
      <c r="H42" s="27">
        <f t="shared" si="7"/>
        <v>659923.17072643468</v>
      </c>
      <c r="I42" s="32">
        <f t="shared" si="4"/>
        <v>3.7671027882333466E-2</v>
      </c>
      <c r="J42" s="105">
        <f t="shared" si="5"/>
        <v>0.2</v>
      </c>
      <c r="K42" s="110">
        <f t="shared" si="9"/>
        <v>-4.9999999999999989E-2</v>
      </c>
      <c r="L42" s="102">
        <v>0.25</v>
      </c>
    </row>
    <row r="43" spans="1:12" x14ac:dyDescent="0.2">
      <c r="A43" s="36" t="s">
        <v>77</v>
      </c>
      <c r="B43" s="37" t="s">
        <v>78</v>
      </c>
      <c r="C43" s="108">
        <v>10293648.187760673</v>
      </c>
      <c r="D43" s="35">
        <v>9735</v>
      </c>
      <c r="E43" s="31">
        <f t="shared" si="8"/>
        <v>1057.385535465914</v>
      </c>
      <c r="F43" s="27">
        <f t="shared" si="1"/>
        <v>317.05789377748795</v>
      </c>
      <c r="G43" s="27">
        <f t="shared" si="2"/>
        <v>100525.70800661683</v>
      </c>
      <c r="H43" s="27">
        <f t="shared" si="7"/>
        <v>978617767.44441485</v>
      </c>
      <c r="I43" s="32">
        <f t="shared" si="4"/>
        <v>1.4064802228549549</v>
      </c>
      <c r="J43" s="33">
        <f t="shared" si="5"/>
        <v>0.15</v>
      </c>
      <c r="K43" s="103">
        <f t="shared" si="9"/>
        <v>0</v>
      </c>
      <c r="L43" s="102">
        <v>0.15</v>
      </c>
    </row>
    <row r="44" spans="1:12" x14ac:dyDescent="0.2">
      <c r="A44" s="36" t="s">
        <v>79</v>
      </c>
      <c r="B44" s="37" t="s">
        <v>80</v>
      </c>
      <c r="C44" s="108">
        <v>3343847.2586279027</v>
      </c>
      <c r="D44" s="35">
        <v>7777</v>
      </c>
      <c r="E44" s="31">
        <f t="shared" si="8"/>
        <v>429.96621558800342</v>
      </c>
      <c r="F44" s="35">
        <f t="shared" si="1"/>
        <v>-310.36142610042265</v>
      </c>
      <c r="G44" s="35">
        <f t="shared" si="2"/>
        <v>96324.21481108811</v>
      </c>
      <c r="H44" s="35">
        <f t="shared" si="7"/>
        <v>749113418.58583224</v>
      </c>
      <c r="I44" s="32">
        <f t="shared" si="4"/>
        <v>-1.3767744513361746</v>
      </c>
      <c r="J44" s="33">
        <f t="shared" si="5"/>
        <v>0.3</v>
      </c>
      <c r="K44" s="103">
        <f t="shared" si="9"/>
        <v>0</v>
      </c>
      <c r="L44" s="102">
        <v>0.3</v>
      </c>
    </row>
    <row r="45" spans="1:12" x14ac:dyDescent="0.2">
      <c r="A45" s="36" t="s">
        <v>81</v>
      </c>
      <c r="B45" s="37" t="s">
        <v>82</v>
      </c>
      <c r="C45" s="108">
        <v>5884457.1679446874</v>
      </c>
      <c r="D45" s="35">
        <v>8168</v>
      </c>
      <c r="E45" s="31">
        <f t="shared" si="8"/>
        <v>720.42815474347299</v>
      </c>
      <c r="F45" s="35">
        <f t="shared" si="1"/>
        <v>-19.899486944953082</v>
      </c>
      <c r="G45" s="35">
        <f t="shared" si="2"/>
        <v>395.98958067235816</v>
      </c>
      <c r="H45" s="35">
        <f t="shared" si="7"/>
        <v>3234442.8949318216</v>
      </c>
      <c r="I45" s="32">
        <f t="shared" si="4"/>
        <v>-8.827483996559661E-2</v>
      </c>
      <c r="J45" s="33">
        <f t="shared" si="5"/>
        <v>0.25</v>
      </c>
      <c r="K45" s="103">
        <f t="shared" si="9"/>
        <v>0</v>
      </c>
      <c r="L45" s="102">
        <v>0.25</v>
      </c>
    </row>
    <row r="46" spans="1:12" x14ac:dyDescent="0.2">
      <c r="A46" s="36" t="s">
        <v>83</v>
      </c>
      <c r="B46" s="37" t="s">
        <v>84</v>
      </c>
      <c r="C46" s="108">
        <v>3081597.4341941499</v>
      </c>
      <c r="D46" s="35">
        <v>5858</v>
      </c>
      <c r="E46" s="31">
        <f t="shared" si="8"/>
        <v>526.04940836363096</v>
      </c>
      <c r="F46" s="27">
        <f t="shared" si="1"/>
        <v>-214.27823332479511</v>
      </c>
      <c r="G46" s="27">
        <f t="shared" si="2"/>
        <v>45915.161276795334</v>
      </c>
      <c r="H46" s="27">
        <f t="shared" si="7"/>
        <v>268971014.75946707</v>
      </c>
      <c r="I46" s="32">
        <f t="shared" si="4"/>
        <v>-0.95054595162084754</v>
      </c>
      <c r="J46" s="33">
        <f t="shared" si="5"/>
        <v>0.25</v>
      </c>
      <c r="K46" s="103">
        <f t="shared" si="9"/>
        <v>0</v>
      </c>
      <c r="L46" s="102">
        <v>0.25</v>
      </c>
    </row>
    <row r="47" spans="1:12" x14ac:dyDescent="0.2">
      <c r="A47" s="36" t="s">
        <v>85</v>
      </c>
      <c r="B47" s="37" t="s">
        <v>86</v>
      </c>
      <c r="C47" s="108">
        <v>1193489.140048339</v>
      </c>
      <c r="D47" s="35">
        <v>2358</v>
      </c>
      <c r="E47" s="31">
        <f t="shared" si="8"/>
        <v>506.14467347257806</v>
      </c>
      <c r="F47" s="27">
        <f t="shared" si="1"/>
        <v>-234.18296821584801</v>
      </c>
      <c r="G47" s="27">
        <f t="shared" si="2"/>
        <v>54841.66260238488</v>
      </c>
      <c r="H47" s="27">
        <f t="shared" si="7"/>
        <v>129316640.41642354</v>
      </c>
      <c r="I47" s="32">
        <f t="shared" si="4"/>
        <v>-1.0388440716641361</v>
      </c>
      <c r="J47" s="33">
        <f t="shared" si="5"/>
        <v>0.3</v>
      </c>
      <c r="K47" s="103">
        <f t="shared" si="9"/>
        <v>0</v>
      </c>
      <c r="L47" s="102">
        <v>0.3</v>
      </c>
    </row>
    <row r="48" spans="1:12" x14ac:dyDescent="0.2">
      <c r="A48" s="36" t="s">
        <v>87</v>
      </c>
      <c r="B48" s="37" t="s">
        <v>88</v>
      </c>
      <c r="C48" s="108">
        <v>1639759.2235416272</v>
      </c>
      <c r="D48" s="35">
        <v>2484</v>
      </c>
      <c r="E48" s="31">
        <f t="shared" si="8"/>
        <v>660.12851189276455</v>
      </c>
      <c r="F48" s="27">
        <f t="shared" si="1"/>
        <v>-80.19912979566152</v>
      </c>
      <c r="G48" s="27">
        <f t="shared" si="2"/>
        <v>6431.9004199813635</v>
      </c>
      <c r="H48" s="27">
        <f t="shared" si="7"/>
        <v>15976840.643233707</v>
      </c>
      <c r="I48" s="32">
        <f t="shared" si="4"/>
        <v>-0.35576622491202742</v>
      </c>
      <c r="J48" s="33">
        <f t="shared" si="5"/>
        <v>0.25</v>
      </c>
      <c r="K48" s="103">
        <f t="shared" si="9"/>
        <v>0</v>
      </c>
      <c r="L48" s="102">
        <v>0.25</v>
      </c>
    </row>
    <row r="49" spans="1:12" x14ac:dyDescent="0.2">
      <c r="A49" s="36" t="s">
        <v>89</v>
      </c>
      <c r="B49" s="39" t="s">
        <v>90</v>
      </c>
      <c r="C49" s="109">
        <v>44146662.514848307</v>
      </c>
      <c r="D49" s="40">
        <v>61308</v>
      </c>
      <c r="E49" s="31">
        <f t="shared" si="8"/>
        <v>720.07996533647008</v>
      </c>
      <c r="F49" s="41">
        <f t="shared" si="1"/>
        <v>-20.247676351955988</v>
      </c>
      <c r="G49" s="41">
        <f t="shared" si="2"/>
        <v>409.96839765355776</v>
      </c>
      <c r="H49" s="41">
        <f t="shared" si="7"/>
        <v>25134342.523344319</v>
      </c>
      <c r="I49" s="32">
        <f t="shared" si="4"/>
        <v>-8.9819420701065925E-2</v>
      </c>
      <c r="J49" s="33">
        <f t="shared" si="5"/>
        <v>0.25</v>
      </c>
      <c r="K49" s="103">
        <f t="shared" si="9"/>
        <v>0</v>
      </c>
      <c r="L49" s="102">
        <v>0.25</v>
      </c>
    </row>
    <row r="50" spans="1:12" x14ac:dyDescent="0.2">
      <c r="A50" s="36" t="s">
        <v>91</v>
      </c>
      <c r="B50" s="37" t="s">
        <v>92</v>
      </c>
      <c r="C50" s="108">
        <v>15118126.393603588</v>
      </c>
      <c r="D50" s="35">
        <v>24260</v>
      </c>
      <c r="E50" s="31">
        <f t="shared" si="8"/>
        <v>623.17091482290141</v>
      </c>
      <c r="F50" s="27">
        <f t="shared" si="1"/>
        <v>-117.15672686552466</v>
      </c>
      <c r="G50" s="27">
        <f t="shared" si="2"/>
        <v>13725.698649843147</v>
      </c>
      <c r="H50" s="27">
        <f t="shared" si="7"/>
        <v>332985449.24519473</v>
      </c>
      <c r="I50" s="32">
        <f t="shared" si="4"/>
        <v>-0.51971145505187222</v>
      </c>
      <c r="J50" s="33">
        <f t="shared" si="5"/>
        <v>0.25</v>
      </c>
      <c r="K50" s="103">
        <f t="shared" si="9"/>
        <v>0</v>
      </c>
      <c r="L50" s="102">
        <v>0.25</v>
      </c>
    </row>
    <row r="51" spans="1:12" x14ac:dyDescent="0.2">
      <c r="A51" s="36" t="s">
        <v>93</v>
      </c>
      <c r="B51" s="39" t="s">
        <v>94</v>
      </c>
      <c r="C51" s="109">
        <v>12662595.116905</v>
      </c>
      <c r="D51" s="40">
        <v>23750</v>
      </c>
      <c r="E51" s="31">
        <f t="shared" si="8"/>
        <v>533.16189965915794</v>
      </c>
      <c r="F51" s="41">
        <f t="shared" si="1"/>
        <v>-207.16574202926813</v>
      </c>
      <c r="G51" s="41">
        <f t="shared" si="2"/>
        <v>42917.644670537273</v>
      </c>
      <c r="H51" s="41">
        <f t="shared" si="7"/>
        <v>1019294060.9252602</v>
      </c>
      <c r="I51" s="32">
        <f t="shared" si="4"/>
        <v>-0.91899468436425225</v>
      </c>
      <c r="J51" s="33">
        <f t="shared" si="5"/>
        <v>0.25</v>
      </c>
      <c r="K51" s="103">
        <f t="shared" si="9"/>
        <v>0</v>
      </c>
      <c r="L51" s="102">
        <v>0.25</v>
      </c>
    </row>
    <row r="52" spans="1:12" x14ac:dyDescent="0.2">
      <c r="A52" s="36" t="s">
        <v>95</v>
      </c>
      <c r="B52" s="37" t="s">
        <v>96</v>
      </c>
      <c r="C52" s="108">
        <v>2320736.1994854929</v>
      </c>
      <c r="D52" s="35">
        <v>4902</v>
      </c>
      <c r="E52" s="31">
        <f t="shared" si="8"/>
        <v>473.42639728386229</v>
      </c>
      <c r="F52" s="27">
        <f t="shared" si="1"/>
        <v>-266.90124440456378</v>
      </c>
      <c r="G52" s="27">
        <f t="shared" si="2"/>
        <v>71236.274264704683</v>
      </c>
      <c r="H52" s="27">
        <f t="shared" si="7"/>
        <v>349200216.44558233</v>
      </c>
      <c r="I52" s="32">
        <f t="shared" si="4"/>
        <v>-1.1839835218669759</v>
      </c>
      <c r="J52" s="33">
        <f t="shared" si="5"/>
        <v>0.3</v>
      </c>
      <c r="K52" s="103">
        <f t="shared" si="9"/>
        <v>0</v>
      </c>
      <c r="L52" s="102">
        <v>0.3</v>
      </c>
    </row>
    <row r="53" spans="1:12" x14ac:dyDescent="0.2">
      <c r="A53" s="36" t="s">
        <v>97</v>
      </c>
      <c r="B53" s="39" t="s">
        <v>98</v>
      </c>
      <c r="C53" s="109">
        <v>61788952.86243467</v>
      </c>
      <c r="D53" s="40">
        <v>56646</v>
      </c>
      <c r="E53" s="31">
        <f t="shared" si="8"/>
        <v>1090.7911037396227</v>
      </c>
      <c r="F53" s="41">
        <f t="shared" si="1"/>
        <v>350.46346205119664</v>
      </c>
      <c r="G53" s="41">
        <f t="shared" si="2"/>
        <v>122824.63823291055</v>
      </c>
      <c r="H53" s="41">
        <f t="shared" si="7"/>
        <v>6957524457.3414516</v>
      </c>
      <c r="I53" s="32">
        <f t="shared" si="4"/>
        <v>1.5546685254719399</v>
      </c>
      <c r="J53" s="33">
        <f t="shared" si="5"/>
        <v>0.15</v>
      </c>
      <c r="K53" s="103">
        <f t="shared" si="9"/>
        <v>0</v>
      </c>
      <c r="L53" s="102">
        <v>0.15</v>
      </c>
    </row>
    <row r="54" spans="1:12" x14ac:dyDescent="0.2">
      <c r="A54" s="36" t="s">
        <v>99</v>
      </c>
      <c r="B54" s="37" t="s">
        <v>100</v>
      </c>
      <c r="C54" s="108">
        <v>4415652.8043483421</v>
      </c>
      <c r="D54" s="35">
        <v>8749</v>
      </c>
      <c r="E54" s="31">
        <f t="shared" si="8"/>
        <v>504.7037152072628</v>
      </c>
      <c r="F54" s="27">
        <f t="shared" si="1"/>
        <v>-235.62392648116327</v>
      </c>
      <c r="G54" s="27">
        <f t="shared" si="2"/>
        <v>55518.634730400634</v>
      </c>
      <c r="H54" s="27">
        <f t="shared" si="7"/>
        <v>485732535.25627512</v>
      </c>
      <c r="I54" s="32">
        <f t="shared" si="4"/>
        <v>-1.045236214367095</v>
      </c>
      <c r="J54" s="33">
        <f t="shared" si="5"/>
        <v>0.3</v>
      </c>
      <c r="K54" s="103">
        <f t="shared" si="9"/>
        <v>0</v>
      </c>
      <c r="L54" s="102">
        <v>0.3</v>
      </c>
    </row>
    <row r="55" spans="1:12" x14ac:dyDescent="0.2">
      <c r="A55" s="36" t="s">
        <v>101</v>
      </c>
      <c r="B55" s="37" t="s">
        <v>102</v>
      </c>
      <c r="C55" s="108">
        <v>2356532.0502425856</v>
      </c>
      <c r="D55" s="35">
        <v>5983</v>
      </c>
      <c r="E55" s="31">
        <f t="shared" si="8"/>
        <v>393.87131041995411</v>
      </c>
      <c r="F55" s="27">
        <f t="shared" si="1"/>
        <v>-346.45633126847196</v>
      </c>
      <c r="G55" s="27">
        <f t="shared" si="2"/>
        <v>120031.98947600918</v>
      </c>
      <c r="H55" s="27">
        <f t="shared" si="7"/>
        <v>718151393.03496301</v>
      </c>
      <c r="I55" s="32">
        <f t="shared" si="4"/>
        <v>-1.5368927491645035</v>
      </c>
      <c r="J55" s="33">
        <f t="shared" si="5"/>
        <v>0.3</v>
      </c>
      <c r="K55" s="103">
        <f t="shared" si="9"/>
        <v>0</v>
      </c>
      <c r="L55" s="102">
        <v>0.3</v>
      </c>
    </row>
    <row r="56" spans="1:12" x14ac:dyDescent="0.2">
      <c r="A56" s="36" t="s">
        <v>103</v>
      </c>
      <c r="B56" s="37" t="s">
        <v>104</v>
      </c>
      <c r="C56" s="108">
        <v>3881859.595302708</v>
      </c>
      <c r="D56" s="35">
        <v>6441</v>
      </c>
      <c r="E56" s="31">
        <f t="shared" si="8"/>
        <v>602.67964528841924</v>
      </c>
      <c r="F56" s="27">
        <f t="shared" si="1"/>
        <v>-137.64799640000683</v>
      </c>
      <c r="G56" s="27">
        <f t="shared" si="2"/>
        <v>18946.970912936293</v>
      </c>
      <c r="H56" s="27">
        <f t="shared" si="7"/>
        <v>122037439.65022266</v>
      </c>
      <c r="I56" s="32">
        <f t="shared" si="4"/>
        <v>-0.61061146387381249</v>
      </c>
      <c r="J56" s="33">
        <f t="shared" si="5"/>
        <v>0.25</v>
      </c>
      <c r="K56" s="103">
        <f t="shared" si="9"/>
        <v>0</v>
      </c>
      <c r="L56" s="102">
        <v>0.25</v>
      </c>
    </row>
    <row r="57" spans="1:12" x14ac:dyDescent="0.2">
      <c r="A57" s="36" t="s">
        <v>105</v>
      </c>
      <c r="B57" s="37" t="s">
        <v>106</v>
      </c>
      <c r="C57" s="108">
        <v>3265643.0035773199</v>
      </c>
      <c r="D57" s="35">
        <v>5499</v>
      </c>
      <c r="E57" s="31">
        <f t="shared" si="8"/>
        <v>593.86124815008543</v>
      </c>
      <c r="F57" s="27">
        <f t="shared" si="1"/>
        <v>-146.46639353834064</v>
      </c>
      <c r="G57" s="27">
        <f t="shared" si="2"/>
        <v>21452.404436128072</v>
      </c>
      <c r="H57" s="27">
        <f t="shared" si="7"/>
        <v>117966771.99426827</v>
      </c>
      <c r="I57" s="32">
        <f t="shared" si="4"/>
        <v>-0.64973019081852501</v>
      </c>
      <c r="J57" s="33">
        <f t="shared" si="5"/>
        <v>0.25</v>
      </c>
      <c r="K57" s="103">
        <f t="shared" si="9"/>
        <v>0</v>
      </c>
      <c r="L57" s="102">
        <v>0.25</v>
      </c>
    </row>
    <row r="58" spans="1:12" x14ac:dyDescent="0.2">
      <c r="A58" s="36" t="s">
        <v>107</v>
      </c>
      <c r="B58" s="34" t="s">
        <v>108</v>
      </c>
      <c r="C58" s="108">
        <v>6532573.7807466006</v>
      </c>
      <c r="D58" s="35">
        <v>16938</v>
      </c>
      <c r="E58" s="31">
        <f t="shared" si="8"/>
        <v>385.67562762702801</v>
      </c>
      <c r="F58" s="27">
        <f t="shared" si="1"/>
        <v>-354.65201406139806</v>
      </c>
      <c r="G58" s="27">
        <f t="shared" si="2"/>
        <v>125778.05107780609</v>
      </c>
      <c r="H58" s="27">
        <f t="shared" si="7"/>
        <v>2130428629.1558795</v>
      </c>
      <c r="I58" s="32">
        <f t="shared" si="4"/>
        <v>-1.5732490928710348</v>
      </c>
      <c r="J58" s="33">
        <f t="shared" si="5"/>
        <v>0.3</v>
      </c>
      <c r="K58" s="103">
        <f t="shared" si="9"/>
        <v>0</v>
      </c>
      <c r="L58" s="102">
        <v>0.3</v>
      </c>
    </row>
    <row r="59" spans="1:12" x14ac:dyDescent="0.2">
      <c r="A59" s="36" t="s">
        <v>109</v>
      </c>
      <c r="B59" s="37" t="s">
        <v>110</v>
      </c>
      <c r="C59" s="108">
        <v>3647548.1985218097</v>
      </c>
      <c r="D59" s="35">
        <v>5294</v>
      </c>
      <c r="E59" s="31">
        <f t="shared" si="8"/>
        <v>688.99663742384018</v>
      </c>
      <c r="F59" s="27">
        <f t="shared" si="1"/>
        <v>-51.331004264585886</v>
      </c>
      <c r="G59" s="27">
        <f t="shared" si="2"/>
        <v>2634.8719988109342</v>
      </c>
      <c r="H59" s="27">
        <f t="shared" si="7"/>
        <v>13949012.361705085</v>
      </c>
      <c r="I59" s="32">
        <f t="shared" si="4"/>
        <v>-0.22770618153443853</v>
      </c>
      <c r="J59" s="33">
        <f t="shared" si="5"/>
        <v>0.25</v>
      </c>
      <c r="K59" s="103">
        <f t="shared" si="9"/>
        <v>0</v>
      </c>
      <c r="L59" s="102">
        <v>0.25</v>
      </c>
    </row>
    <row r="60" spans="1:12" x14ac:dyDescent="0.2">
      <c r="A60" s="36" t="s">
        <v>111</v>
      </c>
      <c r="B60" s="37" t="s">
        <v>112</v>
      </c>
      <c r="C60" s="108">
        <v>2930730.9843615238</v>
      </c>
      <c r="D60" s="35">
        <v>6244</v>
      </c>
      <c r="E60" s="31">
        <f t="shared" si="8"/>
        <v>469.36755034617613</v>
      </c>
      <c r="F60" s="27">
        <f t="shared" si="1"/>
        <v>-270.96009134224994</v>
      </c>
      <c r="G60" s="27">
        <f t="shared" si="2"/>
        <v>73419.371100200427</v>
      </c>
      <c r="H60" s="27">
        <f t="shared" si="7"/>
        <v>458430553.14965147</v>
      </c>
      <c r="I60" s="32">
        <f t="shared" si="4"/>
        <v>-1.2019887128982938</v>
      </c>
      <c r="J60" s="33">
        <f t="shared" si="5"/>
        <v>0.3</v>
      </c>
      <c r="K60" s="103">
        <f t="shared" si="9"/>
        <v>0</v>
      </c>
      <c r="L60" s="102">
        <v>0.3</v>
      </c>
    </row>
    <row r="61" spans="1:12" x14ac:dyDescent="0.2">
      <c r="A61" s="36" t="s">
        <v>113</v>
      </c>
      <c r="B61" s="34" t="s">
        <v>114</v>
      </c>
      <c r="C61" s="108">
        <v>12120669.568155833</v>
      </c>
      <c r="D61" s="35">
        <v>24680</v>
      </c>
      <c r="E61" s="31">
        <f t="shared" si="8"/>
        <v>491.11302950388301</v>
      </c>
      <c r="F61" s="27">
        <f t="shared" si="1"/>
        <v>-249.21461218454306</v>
      </c>
      <c r="G61" s="27">
        <f t="shared" si="2"/>
        <v>62107.922926292194</v>
      </c>
      <c r="H61" s="27">
        <f t="shared" si="7"/>
        <v>1532823537.8208914</v>
      </c>
      <c r="I61" s="32">
        <f t="shared" si="4"/>
        <v>-1.1055249850679318</v>
      </c>
      <c r="J61" s="33">
        <f t="shared" si="5"/>
        <v>0.3</v>
      </c>
      <c r="K61" s="103">
        <f t="shared" si="9"/>
        <v>0</v>
      </c>
      <c r="L61" s="102">
        <v>0.3</v>
      </c>
    </row>
    <row r="62" spans="1:12" x14ac:dyDescent="0.2">
      <c r="A62" s="36" t="s">
        <v>115</v>
      </c>
      <c r="B62" s="37" t="s">
        <v>116</v>
      </c>
      <c r="C62" s="108">
        <v>4255302.1972635649</v>
      </c>
      <c r="D62" s="35">
        <v>5867</v>
      </c>
      <c r="E62" s="31">
        <f t="shared" si="8"/>
        <v>725.2943918976589</v>
      </c>
      <c r="F62" s="27">
        <f t="shared" si="1"/>
        <v>-15.033249790767172</v>
      </c>
      <c r="G62" s="27">
        <f t="shared" si="2"/>
        <v>225.99859927160122</v>
      </c>
      <c r="H62" s="27">
        <f t="shared" si="7"/>
        <v>1325933.7819264843</v>
      </c>
      <c r="I62" s="32">
        <f t="shared" si="4"/>
        <v>-6.6688036888276653E-2</v>
      </c>
      <c r="J62" s="33">
        <f t="shared" si="5"/>
        <v>0.25</v>
      </c>
      <c r="K62" s="103">
        <f t="shared" si="9"/>
        <v>0</v>
      </c>
      <c r="L62" s="102">
        <v>0.25</v>
      </c>
    </row>
    <row r="63" spans="1:12" x14ac:dyDescent="0.2">
      <c r="A63" s="36" t="s">
        <v>117</v>
      </c>
      <c r="B63" s="37" t="s">
        <v>118</v>
      </c>
      <c r="C63" s="108">
        <v>25311990.463647921</v>
      </c>
      <c r="D63" s="35">
        <v>23210</v>
      </c>
      <c r="E63" s="31">
        <f t="shared" si="8"/>
        <v>1090.5640010188677</v>
      </c>
      <c r="F63" s="27">
        <f t="shared" si="1"/>
        <v>350.23635933044159</v>
      </c>
      <c r="G63" s="27">
        <f t="shared" si="2"/>
        <v>122665.50739704219</v>
      </c>
      <c r="H63" s="27">
        <f t="shared" si="7"/>
        <v>2847066426.6853495</v>
      </c>
      <c r="I63" s="32">
        <f t="shared" si="4"/>
        <v>1.5536610896327214</v>
      </c>
      <c r="J63" s="33">
        <f t="shared" si="5"/>
        <v>0.15</v>
      </c>
      <c r="K63" s="103">
        <f t="shared" si="9"/>
        <v>0</v>
      </c>
      <c r="L63" s="102">
        <v>0.15</v>
      </c>
    </row>
    <row r="64" spans="1:12" x14ac:dyDescent="0.2">
      <c r="A64" s="36" t="s">
        <v>119</v>
      </c>
      <c r="B64" s="37" t="s">
        <v>120</v>
      </c>
      <c r="C64" s="108">
        <v>7097067.0623575794</v>
      </c>
      <c r="D64" s="35">
        <v>10465</v>
      </c>
      <c r="E64" s="31">
        <f t="shared" si="8"/>
        <v>678.17172119995985</v>
      </c>
      <c r="F64" s="27">
        <f t="shared" si="1"/>
        <v>-62.155920488466222</v>
      </c>
      <c r="G64" s="27">
        <f t="shared" si="2"/>
        <v>3863.3584517685349</v>
      </c>
      <c r="H64" s="27">
        <f t="shared" si="7"/>
        <v>40430046.197757721</v>
      </c>
      <c r="I64" s="32">
        <f t="shared" si="4"/>
        <v>-0.27572589932652858</v>
      </c>
      <c r="J64" s="33">
        <f t="shared" si="5"/>
        <v>0.25</v>
      </c>
      <c r="K64" s="103">
        <f t="shared" si="9"/>
        <v>0</v>
      </c>
      <c r="L64" s="102">
        <v>0.25</v>
      </c>
    </row>
    <row r="65" spans="1:12" x14ac:dyDescent="0.2">
      <c r="A65" s="36" t="s">
        <v>121</v>
      </c>
      <c r="B65" s="39" t="s">
        <v>122</v>
      </c>
      <c r="C65" s="109">
        <v>44495876.78034389</v>
      </c>
      <c r="D65" s="40">
        <v>76988</v>
      </c>
      <c r="E65" s="31">
        <f t="shared" si="8"/>
        <v>577.95860108515467</v>
      </c>
      <c r="F65" s="41">
        <f t="shared" si="1"/>
        <v>-162.3690406032714</v>
      </c>
      <c r="G65" s="41">
        <f t="shared" si="2"/>
        <v>26363.705346426796</v>
      </c>
      <c r="H65" s="41">
        <f t="shared" si="7"/>
        <v>2029688947.2107062</v>
      </c>
      <c r="I65" s="32">
        <f t="shared" si="4"/>
        <v>-0.72027490529128491</v>
      </c>
      <c r="J65" s="33">
        <f t="shared" si="5"/>
        <v>0.25</v>
      </c>
      <c r="K65" s="103">
        <f t="shared" si="9"/>
        <v>0</v>
      </c>
      <c r="L65" s="102">
        <v>0.25</v>
      </c>
    </row>
    <row r="66" spans="1:12" x14ac:dyDescent="0.2">
      <c r="A66" s="36" t="s">
        <v>123</v>
      </c>
      <c r="B66" s="34" t="s">
        <v>124</v>
      </c>
      <c r="C66" s="108">
        <v>10060636.479855819</v>
      </c>
      <c r="D66" s="35">
        <v>17791</v>
      </c>
      <c r="E66" s="31">
        <f t="shared" si="8"/>
        <v>565.49021864177496</v>
      </c>
      <c r="F66" s="27">
        <f t="shared" si="1"/>
        <v>-174.83742304665111</v>
      </c>
      <c r="G66" s="27">
        <f t="shared" si="2"/>
        <v>30568.12449759365</v>
      </c>
      <c r="H66" s="27">
        <f t="shared" si="7"/>
        <v>543837502.93668866</v>
      </c>
      <c r="I66" s="32">
        <f t="shared" si="4"/>
        <v>-0.77558509835625455</v>
      </c>
      <c r="J66" s="33">
        <f t="shared" si="5"/>
        <v>0.25</v>
      </c>
      <c r="K66" s="103">
        <f t="shared" si="9"/>
        <v>0</v>
      </c>
      <c r="L66" s="102">
        <v>0.25</v>
      </c>
    </row>
    <row r="67" spans="1:12" x14ac:dyDescent="0.2">
      <c r="A67" s="36" t="s">
        <v>125</v>
      </c>
      <c r="B67" s="37" t="s">
        <v>126</v>
      </c>
      <c r="C67" s="108">
        <v>2007395.9983614143</v>
      </c>
      <c r="D67" s="35">
        <v>3571</v>
      </c>
      <c r="E67" s="31">
        <f t="shared" si="8"/>
        <v>562.13833614153293</v>
      </c>
      <c r="F67" s="27">
        <f t="shared" si="1"/>
        <v>-178.18930554689314</v>
      </c>
      <c r="G67" s="27">
        <f t="shared" si="2"/>
        <v>31751.428611284042</v>
      </c>
      <c r="H67" s="27">
        <f t="shared" si="7"/>
        <v>113384351.57089531</v>
      </c>
      <c r="I67" s="32">
        <f t="shared" si="4"/>
        <v>-0.79045416971024696</v>
      </c>
      <c r="J67" s="33">
        <f t="shared" si="5"/>
        <v>0.25</v>
      </c>
      <c r="K67" s="103">
        <f t="shared" si="9"/>
        <v>0</v>
      </c>
      <c r="L67" s="102">
        <v>0.25</v>
      </c>
    </row>
    <row r="68" spans="1:12" x14ac:dyDescent="0.2">
      <c r="A68" s="36" t="s">
        <v>127</v>
      </c>
      <c r="B68" s="34" t="s">
        <v>128</v>
      </c>
      <c r="C68" s="108">
        <v>5437747.9012705917</v>
      </c>
      <c r="D68" s="35">
        <v>12448</v>
      </c>
      <c r="E68" s="31">
        <f t="shared" si="8"/>
        <v>436.83707433086374</v>
      </c>
      <c r="F68" s="27">
        <f t="shared" si="1"/>
        <v>-303.49056735756233</v>
      </c>
      <c r="G68" s="27">
        <f t="shared" si="2"/>
        <v>92106.524475015074</v>
      </c>
      <c r="H68" s="27">
        <f t="shared" si="7"/>
        <v>1146542016.6649876</v>
      </c>
      <c r="I68" s="32">
        <f t="shared" si="4"/>
        <v>-1.3462950747758637</v>
      </c>
      <c r="J68" s="33">
        <f t="shared" si="5"/>
        <v>0.3</v>
      </c>
      <c r="K68" s="103">
        <f t="shared" si="9"/>
        <v>0</v>
      </c>
      <c r="L68" s="102">
        <v>0.3</v>
      </c>
    </row>
    <row r="69" spans="1:12" x14ac:dyDescent="0.2">
      <c r="A69" s="36" t="s">
        <v>129</v>
      </c>
      <c r="B69" s="37" t="s">
        <v>130</v>
      </c>
      <c r="C69" s="108">
        <v>1319980.2832653983</v>
      </c>
      <c r="D69" s="35">
        <v>2504</v>
      </c>
      <c r="E69" s="31">
        <f t="shared" si="8"/>
        <v>527.14867542547859</v>
      </c>
      <c r="F69" s="27">
        <f t="shared" si="1"/>
        <v>-213.17896626294748</v>
      </c>
      <c r="G69" s="27">
        <f t="shared" si="2"/>
        <v>45445.271656938901</v>
      </c>
      <c r="H69" s="27">
        <f t="shared" si="7"/>
        <v>113794960.22897501</v>
      </c>
      <c r="I69" s="32">
        <f t="shared" si="4"/>
        <v>-0.94566956338870456</v>
      </c>
      <c r="J69" s="33">
        <f t="shared" si="5"/>
        <v>0.25</v>
      </c>
      <c r="K69" s="103">
        <f t="shared" si="9"/>
        <v>0</v>
      </c>
      <c r="L69" s="102">
        <v>0.25</v>
      </c>
    </row>
    <row r="70" spans="1:12" x14ac:dyDescent="0.2">
      <c r="A70" s="36" t="s">
        <v>131</v>
      </c>
      <c r="B70" s="34" t="s">
        <v>132</v>
      </c>
      <c r="C70" s="108">
        <v>5676285.0970941661</v>
      </c>
      <c r="D70" s="35">
        <v>13733</v>
      </c>
      <c r="E70" s="31">
        <f t="shared" si="8"/>
        <v>413.33176269527166</v>
      </c>
      <c r="F70" s="27">
        <f t="shared" si="1"/>
        <v>-326.99587899315441</v>
      </c>
      <c r="G70" s="27">
        <f t="shared" si="2"/>
        <v>106926.30487850567</v>
      </c>
      <c r="H70" s="27">
        <f t="shared" si="7"/>
        <v>1468418944.8965185</v>
      </c>
      <c r="I70" s="32">
        <f t="shared" si="4"/>
        <v>-1.4505654827875443</v>
      </c>
      <c r="J70" s="33">
        <f t="shared" si="5"/>
        <v>0.3</v>
      </c>
      <c r="K70" s="103">
        <f t="shared" si="9"/>
        <v>0</v>
      </c>
      <c r="L70" s="102">
        <v>0.3</v>
      </c>
    </row>
    <row r="71" spans="1:12" x14ac:dyDescent="0.2">
      <c r="A71" s="36" t="s">
        <v>133</v>
      </c>
      <c r="B71" s="34" t="s">
        <v>134</v>
      </c>
      <c r="C71" s="108">
        <v>12938163.159206858</v>
      </c>
      <c r="D71" s="35">
        <v>24960</v>
      </c>
      <c r="E71" s="31">
        <f t="shared" si="8"/>
        <v>518.35589580155681</v>
      </c>
      <c r="F71" s="27">
        <f t="shared" si="1"/>
        <v>-221.97174588686926</v>
      </c>
      <c r="G71" s="27">
        <f t="shared" si="2"/>
        <v>49271.455972064861</v>
      </c>
      <c r="H71" s="27">
        <f t="shared" ref="H71:H102" si="10">G71*D71</f>
        <v>1229815541.0627389</v>
      </c>
      <c r="I71" s="32">
        <f t="shared" si="4"/>
        <v>-0.98467465011790334</v>
      </c>
      <c r="J71" s="33">
        <f t="shared" si="5"/>
        <v>0.25</v>
      </c>
      <c r="K71" s="103">
        <f t="shared" si="9"/>
        <v>0</v>
      </c>
      <c r="L71" s="102">
        <v>0.25</v>
      </c>
    </row>
    <row r="72" spans="1:12" x14ac:dyDescent="0.2">
      <c r="A72" s="36" t="s">
        <v>135</v>
      </c>
      <c r="B72" s="37" t="s">
        <v>136</v>
      </c>
      <c r="C72" s="108">
        <v>1543318.8562969337</v>
      </c>
      <c r="D72" s="35">
        <v>3325</v>
      </c>
      <c r="E72" s="31">
        <f t="shared" ref="E72:E103" si="11">C72/D72</f>
        <v>464.15604700659662</v>
      </c>
      <c r="F72" s="27">
        <f t="shared" ref="F72:F126" si="12">E72-E$128</f>
        <v>-276.17159468182945</v>
      </c>
      <c r="G72" s="27">
        <f t="shared" ref="G72:G126" si="13">F72^2</f>
        <v>76270.749709104683</v>
      </c>
      <c r="H72" s="27">
        <f t="shared" si="10"/>
        <v>253600242.78277308</v>
      </c>
      <c r="I72" s="32">
        <f t="shared" ref="I72:I126" si="14">F72/$H$132</f>
        <v>-1.2251071291948621</v>
      </c>
      <c r="J72" s="33">
        <f t="shared" ref="J72:J126" si="15">IF(I72&lt;-1,$J$3,IF(I72&lt;0,$I$3,(IF(I72&lt;1,$H$3,(IF(I72&lt;2,$G$3,$F$3))))))</f>
        <v>0.3</v>
      </c>
      <c r="K72" s="103">
        <f t="shared" ref="K72:K103" si="16">J72-L72</f>
        <v>0</v>
      </c>
      <c r="L72" s="102">
        <v>0.3</v>
      </c>
    </row>
    <row r="73" spans="1:12" x14ac:dyDescent="0.2">
      <c r="A73" s="36" t="s">
        <v>137</v>
      </c>
      <c r="B73" s="37" t="s">
        <v>138</v>
      </c>
      <c r="C73" s="108">
        <v>2612145.0327105811</v>
      </c>
      <c r="D73" s="35">
        <v>3621</v>
      </c>
      <c r="E73" s="31">
        <f t="shared" si="11"/>
        <v>721.38774722744574</v>
      </c>
      <c r="F73" s="27">
        <f t="shared" si="12"/>
        <v>-18.939894460980327</v>
      </c>
      <c r="G73" s="27">
        <f t="shared" si="13"/>
        <v>358.71960219307323</v>
      </c>
      <c r="H73" s="27">
        <f t="shared" si="10"/>
        <v>1298923.6795411182</v>
      </c>
      <c r="I73" s="32">
        <f t="shared" si="14"/>
        <v>-8.4018053185655639E-2</v>
      </c>
      <c r="J73" s="33">
        <f t="shared" si="15"/>
        <v>0.25</v>
      </c>
      <c r="K73" s="103">
        <f t="shared" si="16"/>
        <v>0</v>
      </c>
      <c r="L73" s="102">
        <v>0.25</v>
      </c>
    </row>
    <row r="74" spans="1:12" x14ac:dyDescent="0.2">
      <c r="A74" s="36" t="s">
        <v>139</v>
      </c>
      <c r="B74" s="37" t="s">
        <v>140</v>
      </c>
      <c r="C74" s="108">
        <v>26128104.626715027</v>
      </c>
      <c r="D74" s="35">
        <v>19955</v>
      </c>
      <c r="E74" s="31">
        <f t="shared" si="11"/>
        <v>1309.3512716970697</v>
      </c>
      <c r="F74" s="27">
        <f t="shared" si="12"/>
        <v>569.02363000864364</v>
      </c>
      <c r="G74" s="27">
        <f t="shared" si="13"/>
        <v>323787.89150821377</v>
      </c>
      <c r="H74" s="27">
        <f t="shared" si="10"/>
        <v>6461187375.0464058</v>
      </c>
      <c r="I74" s="32">
        <f t="shared" si="14"/>
        <v>2.5242092931644828</v>
      </c>
      <c r="J74" s="33">
        <f t="shared" si="15"/>
        <v>0.1</v>
      </c>
      <c r="K74" s="103">
        <f t="shared" si="16"/>
        <v>0</v>
      </c>
      <c r="L74" s="102">
        <v>0.1</v>
      </c>
    </row>
    <row r="75" spans="1:12" x14ac:dyDescent="0.2">
      <c r="A75" s="36" t="s">
        <v>141</v>
      </c>
      <c r="B75" s="37" t="s">
        <v>142</v>
      </c>
      <c r="C75" s="108">
        <v>888305.22268968297</v>
      </c>
      <c r="D75" s="35">
        <v>1676</v>
      </c>
      <c r="E75" s="31">
        <f t="shared" si="11"/>
        <v>530.01504933751971</v>
      </c>
      <c r="F75" s="27">
        <f t="shared" si="12"/>
        <v>-210.31259235090636</v>
      </c>
      <c r="G75" s="27">
        <f t="shared" si="13"/>
        <v>44231.386501358516</v>
      </c>
      <c r="H75" s="27">
        <f t="shared" si="10"/>
        <v>74131803.776276872</v>
      </c>
      <c r="I75" s="32">
        <f t="shared" si="14"/>
        <v>-0.93295422559799013</v>
      </c>
      <c r="J75" s="33">
        <f t="shared" si="15"/>
        <v>0.25</v>
      </c>
      <c r="K75" s="103">
        <f t="shared" si="16"/>
        <v>0</v>
      </c>
      <c r="L75" s="102">
        <v>0.25</v>
      </c>
    </row>
    <row r="76" spans="1:12" x14ac:dyDescent="0.2">
      <c r="A76" s="36" t="s">
        <v>143</v>
      </c>
      <c r="B76" s="37" t="s">
        <v>144</v>
      </c>
      <c r="C76" s="108">
        <v>1201048.6338690964</v>
      </c>
      <c r="D76" s="35">
        <v>1931</v>
      </c>
      <c r="E76" s="31">
        <f t="shared" si="11"/>
        <v>621.982720802225</v>
      </c>
      <c r="F76" s="27">
        <f t="shared" si="12"/>
        <v>-118.34492088620107</v>
      </c>
      <c r="G76" s="27">
        <f t="shared" si="13"/>
        <v>14005.520299561189</v>
      </c>
      <c r="H76" s="27">
        <f t="shared" si="10"/>
        <v>27044659.698452655</v>
      </c>
      <c r="I76" s="32">
        <f t="shared" si="14"/>
        <v>-0.52498232647249898</v>
      </c>
      <c r="J76" s="33">
        <f t="shared" si="15"/>
        <v>0.25</v>
      </c>
      <c r="K76" s="103">
        <f t="shared" si="16"/>
        <v>0</v>
      </c>
      <c r="L76" s="102">
        <v>0.25</v>
      </c>
    </row>
    <row r="77" spans="1:12" x14ac:dyDescent="0.2">
      <c r="A77" s="36" t="s">
        <v>145</v>
      </c>
      <c r="B77" s="37" t="s">
        <v>146</v>
      </c>
      <c r="C77" s="108">
        <v>1922690.1485510957</v>
      </c>
      <c r="D77" s="35">
        <v>3743</v>
      </c>
      <c r="E77" s="31">
        <f t="shared" si="11"/>
        <v>513.67623525276406</v>
      </c>
      <c r="F77" s="27">
        <f t="shared" si="12"/>
        <v>-226.65140643566201</v>
      </c>
      <c r="G77" s="27">
        <f t="shared" si="13"/>
        <v>51370.860039263651</v>
      </c>
      <c r="H77" s="27">
        <f t="shared" si="10"/>
        <v>192281129.12696385</v>
      </c>
      <c r="I77" s="32">
        <f t="shared" si="14"/>
        <v>-1.0054337926616645</v>
      </c>
      <c r="J77" s="33">
        <f t="shared" si="15"/>
        <v>0.3</v>
      </c>
      <c r="K77" s="103">
        <f t="shared" si="16"/>
        <v>0</v>
      </c>
      <c r="L77" s="102">
        <v>0.3</v>
      </c>
    </row>
    <row r="78" spans="1:12" x14ac:dyDescent="0.2">
      <c r="A78" s="36" t="s">
        <v>147</v>
      </c>
      <c r="B78" s="37" t="s">
        <v>148</v>
      </c>
      <c r="C78" s="108">
        <v>2108737.0857414799</v>
      </c>
      <c r="D78" s="35">
        <v>3481</v>
      </c>
      <c r="E78" s="31">
        <f t="shared" si="11"/>
        <v>605.7848565761218</v>
      </c>
      <c r="F78" s="27">
        <f t="shared" si="12"/>
        <v>-134.54278511230427</v>
      </c>
      <c r="G78" s="27">
        <f t="shared" si="13"/>
        <v>18101.761025775686</v>
      </c>
      <c r="H78" s="27">
        <f t="shared" si="10"/>
        <v>63012230.13072516</v>
      </c>
      <c r="I78" s="32">
        <f t="shared" si="14"/>
        <v>-0.59683663489256433</v>
      </c>
      <c r="J78" s="33">
        <f t="shared" si="15"/>
        <v>0.25</v>
      </c>
      <c r="K78" s="103">
        <f t="shared" si="16"/>
        <v>0</v>
      </c>
      <c r="L78" s="102">
        <v>0.25</v>
      </c>
    </row>
    <row r="79" spans="1:12" x14ac:dyDescent="0.2">
      <c r="A79" s="36" t="s">
        <v>149</v>
      </c>
      <c r="B79" s="34" t="s">
        <v>150</v>
      </c>
      <c r="C79" s="108">
        <v>25712984.54044237</v>
      </c>
      <c r="D79" s="35">
        <v>35782</v>
      </c>
      <c r="E79" s="31">
        <f t="shared" si="11"/>
        <v>718.60109944783323</v>
      </c>
      <c r="F79" s="27">
        <f t="shared" si="12"/>
        <v>-21.726542240592835</v>
      </c>
      <c r="G79" s="27">
        <f t="shared" si="13"/>
        <v>472.04263773226472</v>
      </c>
      <c r="H79" s="27">
        <f t="shared" si="10"/>
        <v>16890629.663335897</v>
      </c>
      <c r="I79" s="32">
        <f t="shared" si="14"/>
        <v>-9.6379722984794233E-2</v>
      </c>
      <c r="J79" s="33">
        <f t="shared" si="15"/>
        <v>0.25</v>
      </c>
      <c r="K79" s="103">
        <f t="shared" si="16"/>
        <v>0</v>
      </c>
      <c r="L79" s="102">
        <v>0.25</v>
      </c>
    </row>
    <row r="80" spans="1:12" x14ac:dyDescent="0.2">
      <c r="A80" s="36" t="s">
        <v>151</v>
      </c>
      <c r="B80" s="37" t="s">
        <v>152</v>
      </c>
      <c r="C80" s="108">
        <v>15871647.764627675</v>
      </c>
      <c r="D80" s="35">
        <v>20227</v>
      </c>
      <c r="E80" s="31">
        <f t="shared" si="11"/>
        <v>784.67631208917169</v>
      </c>
      <c r="F80" s="27">
        <f t="shared" si="12"/>
        <v>44.348670400745618</v>
      </c>
      <c r="G80" s="27">
        <f t="shared" si="13"/>
        <v>1966.8045663139706</v>
      </c>
      <c r="H80" s="27">
        <f t="shared" si="10"/>
        <v>39782555.962832682</v>
      </c>
      <c r="I80" s="32">
        <f t="shared" si="14"/>
        <v>0.1967322973271782</v>
      </c>
      <c r="J80" s="33">
        <f t="shared" si="15"/>
        <v>0.2</v>
      </c>
      <c r="K80" s="103">
        <f t="shared" si="16"/>
        <v>0</v>
      </c>
      <c r="L80" s="102">
        <v>0.2</v>
      </c>
    </row>
    <row r="81" spans="1:12" x14ac:dyDescent="0.2">
      <c r="A81" s="36" t="s">
        <v>153</v>
      </c>
      <c r="B81" s="43" t="s">
        <v>154</v>
      </c>
      <c r="C81" s="108">
        <v>7881119.4572625821</v>
      </c>
      <c r="D81" s="35">
        <v>10575</v>
      </c>
      <c r="E81" s="31">
        <f t="shared" si="11"/>
        <v>745.25952314539779</v>
      </c>
      <c r="F81" s="27">
        <f t="shared" si="12"/>
        <v>4.9318814569717233</v>
      </c>
      <c r="G81" s="27">
        <f t="shared" si="13"/>
        <v>24.323454705621529</v>
      </c>
      <c r="H81" s="27">
        <f t="shared" si="10"/>
        <v>257220.53351194767</v>
      </c>
      <c r="I81" s="32">
        <f t="shared" si="14"/>
        <v>2.1878003566010974E-2</v>
      </c>
      <c r="J81" s="33">
        <f t="shared" si="15"/>
        <v>0.2</v>
      </c>
      <c r="K81" s="103">
        <f t="shared" si="16"/>
        <v>0</v>
      </c>
      <c r="L81" s="102">
        <v>0.2</v>
      </c>
    </row>
    <row r="82" spans="1:12" x14ac:dyDescent="0.2">
      <c r="A82" s="36" t="s">
        <v>155</v>
      </c>
      <c r="B82" s="37" t="s">
        <v>156</v>
      </c>
      <c r="C82" s="108">
        <v>2406966.8296369147</v>
      </c>
      <c r="D82" s="35">
        <v>4025</v>
      </c>
      <c r="E82" s="31">
        <f t="shared" si="11"/>
        <v>598.0041812762521</v>
      </c>
      <c r="F82" s="27">
        <f t="shared" si="12"/>
        <v>-142.32346041217397</v>
      </c>
      <c r="G82" s="27">
        <f t="shared" si="13"/>
        <v>20255.967383695654</v>
      </c>
      <c r="H82" s="27">
        <f t="shared" si="10"/>
        <v>81530268.719374999</v>
      </c>
      <c r="I82" s="32">
        <f t="shared" si="14"/>
        <v>-0.63135199043013335</v>
      </c>
      <c r="J82" s="33">
        <f t="shared" si="15"/>
        <v>0.25</v>
      </c>
      <c r="K82" s="103">
        <f t="shared" si="16"/>
        <v>0</v>
      </c>
      <c r="L82" s="102">
        <v>0.25</v>
      </c>
    </row>
    <row r="83" spans="1:12" x14ac:dyDescent="0.2">
      <c r="A83" s="36" t="s">
        <v>157</v>
      </c>
      <c r="B83" s="37" t="s">
        <v>158</v>
      </c>
      <c r="C83" s="108">
        <v>1638504.1111258727</v>
      </c>
      <c r="D83" s="35">
        <v>2891</v>
      </c>
      <c r="E83" s="31">
        <f t="shared" si="11"/>
        <v>566.7603289954593</v>
      </c>
      <c r="F83" s="27">
        <f t="shared" si="12"/>
        <v>-173.56731269296677</v>
      </c>
      <c r="G83" s="27">
        <f t="shared" si="13"/>
        <v>30125.612035458103</v>
      </c>
      <c r="H83" s="27">
        <f t="shared" si="10"/>
        <v>87093144.394509375</v>
      </c>
      <c r="I83" s="32">
        <f t="shared" si="14"/>
        <v>-0.76995084313549023</v>
      </c>
      <c r="J83" s="33">
        <f t="shared" si="15"/>
        <v>0.25</v>
      </c>
      <c r="K83" s="103">
        <f t="shared" si="16"/>
        <v>0</v>
      </c>
      <c r="L83" s="102">
        <v>0.25</v>
      </c>
    </row>
    <row r="84" spans="1:12" x14ac:dyDescent="0.2">
      <c r="A84" s="36" t="s">
        <v>159</v>
      </c>
      <c r="B84" s="37" t="s">
        <v>160</v>
      </c>
      <c r="C84" s="108">
        <v>2862204.9612615709</v>
      </c>
      <c r="D84" s="35">
        <v>5537</v>
      </c>
      <c r="E84" s="31">
        <f t="shared" si="11"/>
        <v>516.92341724066659</v>
      </c>
      <c r="F84" s="27">
        <f t="shared" si="12"/>
        <v>-223.40422444775947</v>
      </c>
      <c r="G84" s="27">
        <f t="shared" si="13"/>
        <v>49909.447501104893</v>
      </c>
      <c r="H84" s="27">
        <f t="shared" si="10"/>
        <v>276348610.81361777</v>
      </c>
      <c r="I84" s="32">
        <f t="shared" si="14"/>
        <v>-0.99102917654697809</v>
      </c>
      <c r="J84" s="33">
        <f t="shared" si="15"/>
        <v>0.25</v>
      </c>
      <c r="K84" s="103">
        <f t="shared" si="16"/>
        <v>0</v>
      </c>
      <c r="L84" s="102">
        <v>0.25</v>
      </c>
    </row>
    <row r="85" spans="1:12" x14ac:dyDescent="0.2">
      <c r="A85" s="36" t="s">
        <v>161</v>
      </c>
      <c r="B85" s="34" t="s">
        <v>162</v>
      </c>
      <c r="C85" s="108">
        <v>5171903.7509999592</v>
      </c>
      <c r="D85" s="35">
        <v>10262</v>
      </c>
      <c r="E85" s="31">
        <f t="shared" si="11"/>
        <v>503.98594338335209</v>
      </c>
      <c r="F85" s="27">
        <f t="shared" si="12"/>
        <v>-236.34169830507398</v>
      </c>
      <c r="G85" s="27">
        <f t="shared" si="13"/>
        <v>55857.398357726604</v>
      </c>
      <c r="H85" s="27">
        <f t="shared" si="10"/>
        <v>573208621.94699037</v>
      </c>
      <c r="I85" s="32">
        <f t="shared" si="14"/>
        <v>-1.0484202759995787</v>
      </c>
      <c r="J85" s="105">
        <f t="shared" si="15"/>
        <v>0.3</v>
      </c>
      <c r="K85" s="111">
        <f t="shared" si="16"/>
        <v>4.9999999999999989E-2</v>
      </c>
      <c r="L85" s="102">
        <v>0.25</v>
      </c>
    </row>
    <row r="86" spans="1:12" x14ac:dyDescent="0.2">
      <c r="A86" s="36" t="s">
        <v>163</v>
      </c>
      <c r="B86" s="37" t="s">
        <v>164</v>
      </c>
      <c r="C86" s="108">
        <v>2698393.9725639913</v>
      </c>
      <c r="D86" s="35">
        <v>5782</v>
      </c>
      <c r="E86" s="31">
        <f t="shared" si="11"/>
        <v>466.6886842898636</v>
      </c>
      <c r="F86" s="27">
        <f t="shared" si="12"/>
        <v>-273.63895739856247</v>
      </c>
      <c r="G86" s="27">
        <f t="shared" si="13"/>
        <v>74878.279006172292</v>
      </c>
      <c r="H86" s="27">
        <f t="shared" si="10"/>
        <v>432946209.21368819</v>
      </c>
      <c r="I86" s="32">
        <f t="shared" si="14"/>
        <v>-1.21387225909546</v>
      </c>
      <c r="J86" s="33">
        <f t="shared" si="15"/>
        <v>0.3</v>
      </c>
      <c r="K86" s="103">
        <f t="shared" si="16"/>
        <v>0</v>
      </c>
      <c r="L86" s="102">
        <v>0.3</v>
      </c>
    </row>
    <row r="87" spans="1:12" x14ac:dyDescent="0.2">
      <c r="A87" s="36" t="s">
        <v>165</v>
      </c>
      <c r="B87" s="37" t="s">
        <v>166</v>
      </c>
      <c r="C87" s="108">
        <v>5056546.7460959889</v>
      </c>
      <c r="D87" s="35">
        <v>8630</v>
      </c>
      <c r="E87" s="31">
        <f t="shared" si="11"/>
        <v>585.92662179559545</v>
      </c>
      <c r="F87" s="27">
        <f t="shared" si="12"/>
        <v>-154.40101989283062</v>
      </c>
      <c r="G87" s="27">
        <f t="shared" si="13"/>
        <v>23839.674943946276</v>
      </c>
      <c r="H87" s="27">
        <f t="shared" si="10"/>
        <v>205736394.76625636</v>
      </c>
      <c r="I87" s="32">
        <f t="shared" si="14"/>
        <v>-0.68492847877273033</v>
      </c>
      <c r="J87" s="33">
        <f t="shared" si="15"/>
        <v>0.25</v>
      </c>
      <c r="K87" s="103">
        <f t="shared" si="16"/>
        <v>0</v>
      </c>
      <c r="L87" s="102">
        <v>0.25</v>
      </c>
    </row>
    <row r="88" spans="1:12" x14ac:dyDescent="0.2">
      <c r="A88" s="36" t="s">
        <v>167</v>
      </c>
      <c r="B88" s="37" t="s">
        <v>168</v>
      </c>
      <c r="C88" s="108">
        <v>1679798.4762958491</v>
      </c>
      <c r="D88" s="35">
        <v>3350</v>
      </c>
      <c r="E88" s="31">
        <f t="shared" si="11"/>
        <v>501.43238098383557</v>
      </c>
      <c r="F88" s="27">
        <f t="shared" si="12"/>
        <v>-238.8952607045905</v>
      </c>
      <c r="G88" s="27">
        <f t="shared" si="13"/>
        <v>57070.945587114264</v>
      </c>
      <c r="H88" s="27">
        <f t="shared" si="10"/>
        <v>191187667.71683279</v>
      </c>
      <c r="I88" s="32">
        <f t="shared" si="14"/>
        <v>-1.0597479706674382</v>
      </c>
      <c r="J88" s="33">
        <f t="shared" si="15"/>
        <v>0.3</v>
      </c>
      <c r="K88" s="103">
        <f t="shared" si="16"/>
        <v>0</v>
      </c>
      <c r="L88" s="102">
        <v>0.3</v>
      </c>
    </row>
    <row r="89" spans="1:12" x14ac:dyDescent="0.2">
      <c r="A89" s="36" t="s">
        <v>169</v>
      </c>
      <c r="B89" s="39" t="s">
        <v>170</v>
      </c>
      <c r="C89" s="109">
        <v>15856348.458684802</v>
      </c>
      <c r="D89" s="40">
        <v>30800</v>
      </c>
      <c r="E89" s="31">
        <f t="shared" si="11"/>
        <v>514.8165083988572</v>
      </c>
      <c r="F89" s="41">
        <f t="shared" si="12"/>
        <v>-225.51113328956887</v>
      </c>
      <c r="G89" s="41">
        <f t="shared" si="13"/>
        <v>50855.271237545698</v>
      </c>
      <c r="H89" s="41">
        <f t="shared" si="10"/>
        <v>1566342354.1164074</v>
      </c>
      <c r="I89" s="32">
        <f t="shared" si="14"/>
        <v>-1.0003754999646275</v>
      </c>
      <c r="J89" s="105">
        <f t="shared" si="15"/>
        <v>0.3</v>
      </c>
      <c r="K89" s="111">
        <f t="shared" si="16"/>
        <v>4.9999999999999989E-2</v>
      </c>
      <c r="L89" s="102">
        <v>0.25</v>
      </c>
    </row>
    <row r="90" spans="1:12" x14ac:dyDescent="0.2">
      <c r="A90" s="36" t="s">
        <v>171</v>
      </c>
      <c r="B90" s="37" t="s">
        <v>172</v>
      </c>
      <c r="C90" s="108">
        <v>10488001.183443595</v>
      </c>
      <c r="D90" s="35">
        <v>28390</v>
      </c>
      <c r="E90" s="31">
        <f t="shared" si="11"/>
        <v>369.42589585923196</v>
      </c>
      <c r="F90" s="27">
        <f t="shared" si="12"/>
        <v>-370.90174582919411</v>
      </c>
      <c r="G90" s="27">
        <f t="shared" si="13"/>
        <v>137568.10505914412</v>
      </c>
      <c r="H90" s="27">
        <f t="shared" si="10"/>
        <v>3905558502.6291013</v>
      </c>
      <c r="I90" s="32">
        <f t="shared" si="14"/>
        <v>-1.6453334875719681</v>
      </c>
      <c r="J90" s="33">
        <f t="shared" si="15"/>
        <v>0.3</v>
      </c>
      <c r="K90" s="103">
        <f t="shared" si="16"/>
        <v>0</v>
      </c>
      <c r="L90" s="102">
        <v>0.3</v>
      </c>
    </row>
    <row r="91" spans="1:12" x14ac:dyDescent="0.2">
      <c r="A91" s="36" t="s">
        <v>173</v>
      </c>
      <c r="B91" s="37" t="s">
        <v>174</v>
      </c>
      <c r="C91" s="108">
        <v>2044194.2705400188</v>
      </c>
      <c r="D91" s="35">
        <v>5393</v>
      </c>
      <c r="E91" s="31">
        <f t="shared" si="11"/>
        <v>379.04585027628758</v>
      </c>
      <c r="F91" s="27">
        <f t="shared" si="12"/>
        <v>-361.28179141213849</v>
      </c>
      <c r="G91" s="27">
        <f t="shared" si="13"/>
        <v>130524.53280596394</v>
      </c>
      <c r="H91" s="27">
        <f t="shared" si="10"/>
        <v>703918805.42256355</v>
      </c>
      <c r="I91" s="32">
        <f t="shared" si="14"/>
        <v>-1.6026590237030744</v>
      </c>
      <c r="J91" s="33">
        <f t="shared" si="15"/>
        <v>0.3</v>
      </c>
      <c r="K91" s="103">
        <f t="shared" si="16"/>
        <v>0</v>
      </c>
      <c r="L91" s="102">
        <v>0.3</v>
      </c>
    </row>
    <row r="92" spans="1:12" x14ac:dyDescent="0.2">
      <c r="A92" s="36" t="s">
        <v>175</v>
      </c>
      <c r="B92" s="39" t="s">
        <v>176</v>
      </c>
      <c r="C92" s="109">
        <v>665316242.72451079</v>
      </c>
      <c r="D92" s="40">
        <v>704476</v>
      </c>
      <c r="E92" s="31">
        <f t="shared" si="11"/>
        <v>944.41292921903766</v>
      </c>
      <c r="F92" s="41">
        <f t="shared" si="12"/>
        <v>204.08528753061159</v>
      </c>
      <c r="G92" s="41">
        <f t="shared" si="13"/>
        <v>41650.80458645241</v>
      </c>
      <c r="H92" s="41">
        <f t="shared" si="10"/>
        <v>29341992211.84565</v>
      </c>
      <c r="I92" s="32">
        <f t="shared" si="14"/>
        <v>0.90532967738983006</v>
      </c>
      <c r="J92" s="33">
        <f t="shared" si="15"/>
        <v>0.2</v>
      </c>
      <c r="K92" s="103">
        <f t="shared" si="16"/>
        <v>0</v>
      </c>
      <c r="L92" s="102">
        <v>0.2</v>
      </c>
    </row>
    <row r="93" spans="1:12" x14ac:dyDescent="0.2">
      <c r="A93" s="36" t="s">
        <v>177</v>
      </c>
      <c r="B93" s="37" t="s">
        <v>178</v>
      </c>
      <c r="C93" s="108">
        <v>2110174.0344584072</v>
      </c>
      <c r="D93" s="35">
        <v>3986</v>
      </c>
      <c r="E93" s="31">
        <f t="shared" si="11"/>
        <v>529.39639600060389</v>
      </c>
      <c r="F93" s="27">
        <f t="shared" si="12"/>
        <v>-210.93124568782218</v>
      </c>
      <c r="G93" s="27">
        <f t="shared" si="13"/>
        <v>44491.990407416408</v>
      </c>
      <c r="H93" s="27">
        <f t="shared" si="10"/>
        <v>177345073.76396179</v>
      </c>
      <c r="I93" s="32">
        <f t="shared" si="14"/>
        <v>-0.93569859405640798</v>
      </c>
      <c r="J93" s="33">
        <f t="shared" si="15"/>
        <v>0.25</v>
      </c>
      <c r="K93" s="103">
        <f t="shared" si="16"/>
        <v>0</v>
      </c>
      <c r="L93" s="102">
        <v>0.25</v>
      </c>
    </row>
    <row r="94" spans="1:12" x14ac:dyDescent="0.2">
      <c r="A94" s="36" t="s">
        <v>179</v>
      </c>
      <c r="B94" s="37" t="s">
        <v>180</v>
      </c>
      <c r="C94" s="108">
        <v>4976811.2221822841</v>
      </c>
      <c r="D94" s="35">
        <v>7014</v>
      </c>
      <c r="E94" s="31">
        <f t="shared" si="11"/>
        <v>709.55392389254121</v>
      </c>
      <c r="F94" s="27">
        <f t="shared" si="12"/>
        <v>-30.773717795884863</v>
      </c>
      <c r="G94" s="27">
        <f t="shared" si="13"/>
        <v>947.02170698076077</v>
      </c>
      <c r="H94" s="27">
        <f t="shared" si="10"/>
        <v>6642410.2527630562</v>
      </c>
      <c r="I94" s="32">
        <f t="shared" si="14"/>
        <v>-0.13651331921736506</v>
      </c>
      <c r="J94" s="33">
        <f t="shared" si="15"/>
        <v>0.25</v>
      </c>
      <c r="K94" s="103">
        <f t="shared" si="16"/>
        <v>0</v>
      </c>
      <c r="L94" s="102">
        <v>0.25</v>
      </c>
    </row>
    <row r="95" spans="1:12" x14ac:dyDescent="0.2">
      <c r="A95" s="36" t="s">
        <v>181</v>
      </c>
      <c r="B95" s="37" t="s">
        <v>182</v>
      </c>
      <c r="C95" s="108">
        <v>955873.50833452935</v>
      </c>
      <c r="D95" s="35">
        <v>1797</v>
      </c>
      <c r="E95" s="31">
        <f t="shared" si="11"/>
        <v>531.92738360296573</v>
      </c>
      <c r="F95" s="27">
        <f t="shared" si="12"/>
        <v>-208.40025808546034</v>
      </c>
      <c r="G95" s="27">
        <f t="shared" si="13"/>
        <v>43430.66757008648</v>
      </c>
      <c r="H95" s="27">
        <f t="shared" si="10"/>
        <v>78044909.623445407</v>
      </c>
      <c r="I95" s="32">
        <f t="shared" si="14"/>
        <v>-0.92447104200084773</v>
      </c>
      <c r="J95" s="33">
        <f t="shared" si="15"/>
        <v>0.25</v>
      </c>
      <c r="K95" s="103">
        <f t="shared" si="16"/>
        <v>0</v>
      </c>
      <c r="L95" s="102">
        <v>0.25</v>
      </c>
    </row>
    <row r="96" spans="1:12" x14ac:dyDescent="0.2">
      <c r="A96" s="36" t="s">
        <v>183</v>
      </c>
      <c r="B96" s="37" t="s">
        <v>184</v>
      </c>
      <c r="C96" s="108">
        <v>896553.42623645172</v>
      </c>
      <c r="D96" s="35">
        <v>2305</v>
      </c>
      <c r="E96" s="31">
        <f t="shared" si="11"/>
        <v>388.96027168609618</v>
      </c>
      <c r="F96" s="27">
        <f t="shared" si="12"/>
        <v>-351.36737000232989</v>
      </c>
      <c r="G96" s="27">
        <f t="shared" si="13"/>
        <v>123459.02870235419</v>
      </c>
      <c r="H96" s="27">
        <f t="shared" si="10"/>
        <v>284573061.15892643</v>
      </c>
      <c r="I96" s="32">
        <f t="shared" si="14"/>
        <v>-1.5586782936609711</v>
      </c>
      <c r="J96" s="33">
        <f t="shared" si="15"/>
        <v>0.3</v>
      </c>
      <c r="K96" s="103">
        <f t="shared" si="16"/>
        <v>0</v>
      </c>
      <c r="L96" s="102">
        <v>0.3</v>
      </c>
    </row>
    <row r="97" spans="1:12" x14ac:dyDescent="0.2">
      <c r="A97" s="36" t="s">
        <v>185</v>
      </c>
      <c r="B97" s="37" t="s">
        <v>186</v>
      </c>
      <c r="C97" s="108">
        <v>2048430.3328840814</v>
      </c>
      <c r="D97" s="35">
        <v>3800</v>
      </c>
      <c r="E97" s="31">
        <f t="shared" si="11"/>
        <v>539.06061391686353</v>
      </c>
      <c r="F97" s="27">
        <f t="shared" si="12"/>
        <v>-201.26702777156254</v>
      </c>
      <c r="G97" s="27">
        <f t="shared" si="13"/>
        <v>40508.416467998926</v>
      </c>
      <c r="H97" s="27">
        <f t="shared" si="10"/>
        <v>153931982.57839593</v>
      </c>
      <c r="I97" s="42">
        <f t="shared" si="14"/>
        <v>-0.89282777571267991</v>
      </c>
      <c r="J97" s="33">
        <f t="shared" si="15"/>
        <v>0.25</v>
      </c>
      <c r="K97" s="103">
        <f t="shared" si="16"/>
        <v>0</v>
      </c>
      <c r="L97" s="102">
        <v>0.25</v>
      </c>
    </row>
    <row r="98" spans="1:12" x14ac:dyDescent="0.2">
      <c r="A98" s="36" t="s">
        <v>187</v>
      </c>
      <c r="B98" s="37" t="s">
        <v>188</v>
      </c>
      <c r="C98" s="108">
        <v>2714705.0212492552</v>
      </c>
      <c r="D98" s="35">
        <v>5368</v>
      </c>
      <c r="E98" s="31">
        <f t="shared" si="11"/>
        <v>505.7200114100699</v>
      </c>
      <c r="F98" s="27">
        <f t="shared" si="12"/>
        <v>-234.60763027835617</v>
      </c>
      <c r="G98" s="27">
        <f t="shared" si="13"/>
        <v>55040.74018482586</v>
      </c>
      <c r="H98" s="27">
        <f t="shared" si="10"/>
        <v>295458693.31214523</v>
      </c>
      <c r="I98" s="32">
        <f t="shared" si="14"/>
        <v>-1.0407278878505064</v>
      </c>
      <c r="J98" s="33">
        <f t="shared" si="15"/>
        <v>0.3</v>
      </c>
      <c r="K98" s="103">
        <f t="shared" si="16"/>
        <v>0</v>
      </c>
      <c r="L98" s="102">
        <v>0.3</v>
      </c>
    </row>
    <row r="99" spans="1:12" x14ac:dyDescent="0.2">
      <c r="A99" s="36" t="s">
        <v>189</v>
      </c>
      <c r="B99" s="37" t="s">
        <v>190</v>
      </c>
      <c r="C99" s="108">
        <v>4808035.4034433635</v>
      </c>
      <c r="D99" s="35">
        <v>8219</v>
      </c>
      <c r="E99" s="31">
        <f t="shared" si="11"/>
        <v>584.99031554244596</v>
      </c>
      <c r="F99" s="27">
        <f t="shared" si="12"/>
        <v>-155.33732614598011</v>
      </c>
      <c r="G99" s="27">
        <f t="shared" si="13"/>
        <v>24129.684894182596</v>
      </c>
      <c r="H99" s="27">
        <f t="shared" si="10"/>
        <v>198321880.14528674</v>
      </c>
      <c r="I99" s="32">
        <f t="shared" si="14"/>
        <v>-0.68908196699502455</v>
      </c>
      <c r="J99" s="33">
        <f t="shared" si="15"/>
        <v>0.25</v>
      </c>
      <c r="K99" s="103">
        <f t="shared" si="16"/>
        <v>0</v>
      </c>
      <c r="L99" s="102">
        <v>0.25</v>
      </c>
    </row>
    <row r="100" spans="1:12" x14ac:dyDescent="0.2">
      <c r="A100" s="36" t="s">
        <v>191</v>
      </c>
      <c r="B100" s="37" t="s">
        <v>192</v>
      </c>
      <c r="C100" s="108">
        <v>1966455.5752765455</v>
      </c>
      <c r="D100" s="35">
        <v>3877</v>
      </c>
      <c r="E100" s="31">
        <f t="shared" si="11"/>
        <v>507.21062039632329</v>
      </c>
      <c r="F100" s="27">
        <f t="shared" si="12"/>
        <v>-233.11702129210278</v>
      </c>
      <c r="G100" s="27">
        <f t="shared" si="13"/>
        <v>54343.545616102696</v>
      </c>
      <c r="H100" s="27">
        <f t="shared" si="10"/>
        <v>210689926.35363016</v>
      </c>
      <c r="I100" s="32">
        <f t="shared" si="14"/>
        <v>-1.034115492763297</v>
      </c>
      <c r="J100" s="33">
        <f t="shared" si="15"/>
        <v>0.3</v>
      </c>
      <c r="K100" s="103">
        <f t="shared" si="16"/>
        <v>0</v>
      </c>
      <c r="L100" s="102">
        <v>0.3</v>
      </c>
    </row>
    <row r="101" spans="1:12" x14ac:dyDescent="0.2">
      <c r="A101" s="36" t="s">
        <v>193</v>
      </c>
      <c r="B101" s="37" t="s">
        <v>194</v>
      </c>
      <c r="C101" s="108">
        <v>19451744.879018713</v>
      </c>
      <c r="D101" s="35">
        <v>23432</v>
      </c>
      <c r="E101" s="31">
        <f t="shared" si="11"/>
        <v>830.13592006737417</v>
      </c>
      <c r="F101" s="27">
        <f t="shared" si="12"/>
        <v>89.808278378948103</v>
      </c>
      <c r="G101" s="27">
        <f t="shared" si="13"/>
        <v>8065.5268653906369</v>
      </c>
      <c r="H101" s="27">
        <f t="shared" si="10"/>
        <v>188991425.5098334</v>
      </c>
      <c r="I101" s="32">
        <f t="shared" si="14"/>
        <v>0.39839275371358507</v>
      </c>
      <c r="J101" s="33">
        <f t="shared" si="15"/>
        <v>0.2</v>
      </c>
      <c r="K101" s="103">
        <f t="shared" si="16"/>
        <v>0</v>
      </c>
      <c r="L101" s="102">
        <v>0.2</v>
      </c>
    </row>
    <row r="102" spans="1:12" x14ac:dyDescent="0.2">
      <c r="A102" s="36" t="s">
        <v>195</v>
      </c>
      <c r="B102" s="34" t="s">
        <v>196</v>
      </c>
      <c r="C102" s="108">
        <v>14881579.496172726</v>
      </c>
      <c r="D102" s="35">
        <v>25537</v>
      </c>
      <c r="E102" s="31">
        <f t="shared" si="11"/>
        <v>582.74580006158612</v>
      </c>
      <c r="F102" s="27">
        <f t="shared" si="12"/>
        <v>-157.58184162683995</v>
      </c>
      <c r="G102" s="27">
        <f t="shared" si="13"/>
        <v>24832.036810506466</v>
      </c>
      <c r="H102" s="27">
        <f t="shared" si="10"/>
        <v>634135724.02990365</v>
      </c>
      <c r="I102" s="32">
        <f t="shared" si="14"/>
        <v>-0.69903871841385723</v>
      </c>
      <c r="J102" s="33">
        <f t="shared" si="15"/>
        <v>0.25</v>
      </c>
      <c r="K102" s="103">
        <f t="shared" si="16"/>
        <v>0</v>
      </c>
      <c r="L102" s="102">
        <v>0.25</v>
      </c>
    </row>
    <row r="103" spans="1:12" x14ac:dyDescent="0.2">
      <c r="A103" s="36" t="s">
        <v>197</v>
      </c>
      <c r="B103" s="37" t="s">
        <v>198</v>
      </c>
      <c r="C103" s="108">
        <v>5859990.9106565174</v>
      </c>
      <c r="D103" s="35">
        <v>6127</v>
      </c>
      <c r="E103" s="31">
        <f t="shared" si="11"/>
        <v>956.4209091980606</v>
      </c>
      <c r="F103" s="27">
        <f t="shared" si="12"/>
        <v>216.09326750963453</v>
      </c>
      <c r="G103" s="27">
        <f t="shared" si="13"/>
        <v>46696.300262990473</v>
      </c>
      <c r="H103" s="27">
        <f t="shared" ref="H103:H126" si="17">G103*D103</f>
        <v>286108231.71134263</v>
      </c>
      <c r="I103" s="32">
        <f t="shared" si="14"/>
        <v>0.95859750856007919</v>
      </c>
      <c r="J103" s="33">
        <f t="shared" si="15"/>
        <v>0.2</v>
      </c>
      <c r="K103" s="103">
        <f t="shared" si="16"/>
        <v>0</v>
      </c>
      <c r="L103" s="102">
        <v>0.2</v>
      </c>
    </row>
    <row r="104" spans="1:12" x14ac:dyDescent="0.2">
      <c r="A104" s="36" t="s">
        <v>199</v>
      </c>
      <c r="B104" s="37" t="s">
        <v>200</v>
      </c>
      <c r="C104" s="108">
        <v>1822856.757385195</v>
      </c>
      <c r="D104" s="35">
        <v>2360</v>
      </c>
      <c r="E104" s="31">
        <f t="shared" ref="E104:E126" si="18">C104/D104</f>
        <v>772.39693109542156</v>
      </c>
      <c r="F104" s="44">
        <f t="shared" si="12"/>
        <v>32.069289406995495</v>
      </c>
      <c r="G104" s="27">
        <f t="shared" si="13"/>
        <v>1028.4393230696335</v>
      </c>
      <c r="H104" s="27">
        <f t="shared" si="17"/>
        <v>2427116.8024443351</v>
      </c>
      <c r="I104" s="32">
        <f t="shared" si="14"/>
        <v>0.14226052149203311</v>
      </c>
      <c r="J104" s="33">
        <f t="shared" si="15"/>
        <v>0.2</v>
      </c>
      <c r="K104" s="103">
        <f t="shared" ref="K104:K126" si="19">J104-L104</f>
        <v>0</v>
      </c>
      <c r="L104" s="102">
        <v>0.2</v>
      </c>
    </row>
    <row r="105" spans="1:12" x14ac:dyDescent="0.2">
      <c r="A105" s="36" t="s">
        <v>201</v>
      </c>
      <c r="B105" s="34" t="s">
        <v>202</v>
      </c>
      <c r="C105" s="108">
        <v>15249957.076863481</v>
      </c>
      <c r="D105" s="35">
        <v>18347</v>
      </c>
      <c r="E105" s="31">
        <f t="shared" si="18"/>
        <v>831.19622155466732</v>
      </c>
      <c r="F105" s="27">
        <f t="shared" si="12"/>
        <v>90.868579866241248</v>
      </c>
      <c r="G105" s="27">
        <f t="shared" si="13"/>
        <v>8257.0988069074647</v>
      </c>
      <c r="H105" s="27">
        <f t="shared" si="17"/>
        <v>151492991.81033126</v>
      </c>
      <c r="I105" s="32">
        <f t="shared" si="14"/>
        <v>0.40309628925523</v>
      </c>
      <c r="J105" s="33">
        <f t="shared" si="15"/>
        <v>0.2</v>
      </c>
      <c r="K105" s="103">
        <f t="shared" si="19"/>
        <v>0</v>
      </c>
      <c r="L105" s="102">
        <v>0.2</v>
      </c>
    </row>
    <row r="106" spans="1:12" x14ac:dyDescent="0.2">
      <c r="A106" s="36" t="s">
        <v>203</v>
      </c>
      <c r="B106" s="37" t="s">
        <v>204</v>
      </c>
      <c r="C106" s="108">
        <v>2254406.8111999622</v>
      </c>
      <c r="D106" s="35">
        <v>3672</v>
      </c>
      <c r="E106" s="31">
        <f t="shared" si="18"/>
        <v>613.94521002177623</v>
      </c>
      <c r="F106" s="27">
        <f t="shared" si="12"/>
        <v>-126.38243166664984</v>
      </c>
      <c r="G106" s="27">
        <f t="shared" si="13"/>
        <v>15972.519033975415</v>
      </c>
      <c r="H106" s="27">
        <f t="shared" si="17"/>
        <v>58651089.892757729</v>
      </c>
      <c r="I106" s="32">
        <f t="shared" si="14"/>
        <v>-0.56063701344149242</v>
      </c>
      <c r="J106" s="33">
        <f t="shared" si="15"/>
        <v>0.25</v>
      </c>
      <c r="K106" s="103">
        <f t="shared" si="19"/>
        <v>0</v>
      </c>
      <c r="L106" s="102">
        <v>0.25</v>
      </c>
    </row>
    <row r="107" spans="1:12" x14ac:dyDescent="0.2">
      <c r="A107" s="36" t="s">
        <v>205</v>
      </c>
      <c r="B107" s="37" t="s">
        <v>206</v>
      </c>
      <c r="C107" s="108">
        <v>2201812.9270949885</v>
      </c>
      <c r="D107" s="35">
        <v>5192</v>
      </c>
      <c r="E107" s="31">
        <f t="shared" si="18"/>
        <v>424.07799058069889</v>
      </c>
      <c r="F107" s="27">
        <f t="shared" si="12"/>
        <v>-316.24965110772717</v>
      </c>
      <c r="G107" s="27">
        <f t="shared" si="13"/>
        <v>100013.84182575917</v>
      </c>
      <c r="H107" s="27">
        <f t="shared" si="17"/>
        <v>519271866.7593416</v>
      </c>
      <c r="I107" s="32">
        <f t="shared" si="14"/>
        <v>-1.4028948292956203</v>
      </c>
      <c r="J107" s="33">
        <f t="shared" si="15"/>
        <v>0.3</v>
      </c>
      <c r="K107" s="103">
        <f t="shared" si="19"/>
        <v>0</v>
      </c>
      <c r="L107" s="102">
        <v>0.3</v>
      </c>
    </row>
    <row r="108" spans="1:12" x14ac:dyDescent="0.2">
      <c r="A108" s="36" t="s">
        <v>207</v>
      </c>
      <c r="B108" s="34" t="s">
        <v>208</v>
      </c>
      <c r="C108" s="108">
        <v>8042026.2542087184</v>
      </c>
      <c r="D108" s="35">
        <v>13058</v>
      </c>
      <c r="E108" s="31">
        <f t="shared" si="18"/>
        <v>615.86967791459017</v>
      </c>
      <c r="F108" s="27">
        <f t="shared" si="12"/>
        <v>-124.4579637738359</v>
      </c>
      <c r="G108" s="27">
        <f t="shared" si="13"/>
        <v>15489.784746729449</v>
      </c>
      <c r="H108" s="27">
        <f t="shared" si="17"/>
        <v>202265609.22279313</v>
      </c>
      <c r="I108" s="32">
        <f t="shared" si="14"/>
        <v>-0.55210000463684261</v>
      </c>
      <c r="J108" s="33">
        <f t="shared" si="15"/>
        <v>0.25</v>
      </c>
      <c r="K108" s="103">
        <f t="shared" si="19"/>
        <v>0</v>
      </c>
      <c r="L108" s="102">
        <v>0.25</v>
      </c>
    </row>
    <row r="109" spans="1:12" x14ac:dyDescent="0.2">
      <c r="A109" s="36" t="s">
        <v>209</v>
      </c>
      <c r="B109" s="37" t="s">
        <v>210</v>
      </c>
      <c r="C109" s="108">
        <v>10678392.743191324</v>
      </c>
      <c r="D109" s="35">
        <v>10697</v>
      </c>
      <c r="E109" s="31">
        <f t="shared" si="18"/>
        <v>998.2605163308707</v>
      </c>
      <c r="F109" s="27">
        <f t="shared" si="12"/>
        <v>257.93287464244463</v>
      </c>
      <c r="G109" s="27">
        <f t="shared" si="13"/>
        <v>66529.367821315056</v>
      </c>
      <c r="H109" s="27">
        <f t="shared" si="17"/>
        <v>711664647.58460712</v>
      </c>
      <c r="I109" s="32">
        <f t="shared" si="14"/>
        <v>1.1441995109679335</v>
      </c>
      <c r="J109" s="33">
        <f t="shared" si="15"/>
        <v>0.15</v>
      </c>
      <c r="K109" s="103">
        <f t="shared" si="19"/>
        <v>0</v>
      </c>
      <c r="L109" s="102">
        <v>0.15</v>
      </c>
    </row>
    <row r="110" spans="1:12" x14ac:dyDescent="0.2">
      <c r="A110" s="36" t="s">
        <v>211</v>
      </c>
      <c r="B110" s="37" t="s">
        <v>212</v>
      </c>
      <c r="C110" s="108">
        <v>1725080.3607774877</v>
      </c>
      <c r="D110" s="35">
        <v>3444</v>
      </c>
      <c r="E110" s="31">
        <f t="shared" si="18"/>
        <v>500.89441369845753</v>
      </c>
      <c r="F110" s="27">
        <f t="shared" si="12"/>
        <v>-239.43322798996854</v>
      </c>
      <c r="G110" s="27">
        <f t="shared" si="13"/>
        <v>57328.270665696255</v>
      </c>
      <c r="H110" s="27">
        <f t="shared" si="17"/>
        <v>197438564.17265791</v>
      </c>
      <c r="I110" s="32">
        <f t="shared" si="14"/>
        <v>-1.062134412898579</v>
      </c>
      <c r="J110" s="33">
        <f t="shared" si="15"/>
        <v>0.3</v>
      </c>
      <c r="K110" s="103">
        <f t="shared" si="19"/>
        <v>0</v>
      </c>
      <c r="L110" s="102">
        <v>0.3</v>
      </c>
    </row>
    <row r="111" spans="1:12" x14ac:dyDescent="0.2">
      <c r="A111" s="36" t="s">
        <v>213</v>
      </c>
      <c r="B111" s="34" t="s">
        <v>214</v>
      </c>
      <c r="C111" s="108">
        <v>16564430.109581146</v>
      </c>
      <c r="D111" s="35">
        <v>31294</v>
      </c>
      <c r="E111" s="31">
        <f t="shared" si="18"/>
        <v>529.31648589445729</v>
      </c>
      <c r="F111" s="27">
        <f t="shared" si="12"/>
        <v>-211.01115579396878</v>
      </c>
      <c r="G111" s="27">
        <f t="shared" si="13"/>
        <v>44525.707869506565</v>
      </c>
      <c r="H111" s="27">
        <f t="shared" si="17"/>
        <v>1393387502.0683384</v>
      </c>
      <c r="I111" s="32">
        <f t="shared" si="14"/>
        <v>-0.93605307816201522</v>
      </c>
      <c r="J111" s="33">
        <f t="shared" si="15"/>
        <v>0.25</v>
      </c>
      <c r="K111" s="103">
        <f t="shared" si="19"/>
        <v>0</v>
      </c>
      <c r="L111" s="102">
        <v>0.25</v>
      </c>
    </row>
    <row r="112" spans="1:12" x14ac:dyDescent="0.2">
      <c r="A112" s="36" t="s">
        <v>215</v>
      </c>
      <c r="B112" s="37" t="s">
        <v>216</v>
      </c>
      <c r="C112" s="108">
        <v>2353151.4791002069</v>
      </c>
      <c r="D112" s="35">
        <v>3575</v>
      </c>
      <c r="E112" s="31">
        <f t="shared" si="18"/>
        <v>658.22418995809983</v>
      </c>
      <c r="F112" s="27">
        <f t="shared" si="12"/>
        <v>-82.103451730326242</v>
      </c>
      <c r="G112" s="27">
        <f t="shared" si="13"/>
        <v>6740.9767860340107</v>
      </c>
      <c r="H112" s="27">
        <f t="shared" si="17"/>
        <v>24098992.010071587</v>
      </c>
      <c r="I112" s="32">
        <f t="shared" si="14"/>
        <v>-0.36421386552158286</v>
      </c>
      <c r="J112" s="33">
        <f t="shared" si="15"/>
        <v>0.25</v>
      </c>
      <c r="K112" s="103">
        <f t="shared" si="19"/>
        <v>0</v>
      </c>
      <c r="L112" s="102">
        <v>0.25</v>
      </c>
    </row>
    <row r="113" spans="1:12" x14ac:dyDescent="0.2">
      <c r="A113" s="36" t="s">
        <v>217</v>
      </c>
      <c r="B113" s="34" t="s">
        <v>218</v>
      </c>
      <c r="C113" s="108">
        <v>18515499.626541115</v>
      </c>
      <c r="D113" s="35">
        <v>30747</v>
      </c>
      <c r="E113" s="31">
        <f t="shared" si="18"/>
        <v>602.18881928451935</v>
      </c>
      <c r="F113" s="27">
        <f t="shared" si="12"/>
        <v>-138.13882240390672</v>
      </c>
      <c r="G113" s="27">
        <f t="shared" si="13"/>
        <v>19082.334255138081</v>
      </c>
      <c r="H113" s="27">
        <f t="shared" si="17"/>
        <v>586724531.34273052</v>
      </c>
      <c r="I113" s="32">
        <f t="shared" si="14"/>
        <v>-0.61278878568442352</v>
      </c>
      <c r="J113" s="33">
        <f t="shared" si="15"/>
        <v>0.25</v>
      </c>
      <c r="K113" s="103">
        <f t="shared" si="19"/>
        <v>0</v>
      </c>
      <c r="L113" s="102">
        <v>0.25</v>
      </c>
    </row>
    <row r="114" spans="1:12" x14ac:dyDescent="0.2">
      <c r="A114" s="36" t="s">
        <v>219</v>
      </c>
      <c r="B114" s="37" t="s">
        <v>220</v>
      </c>
      <c r="C114" s="108">
        <v>1242877.2892157121</v>
      </c>
      <c r="D114" s="35">
        <v>2622</v>
      </c>
      <c r="E114" s="31">
        <f t="shared" si="18"/>
        <v>474.0187983278841</v>
      </c>
      <c r="F114" s="27">
        <f t="shared" si="12"/>
        <v>-266.30884336054197</v>
      </c>
      <c r="G114" s="27">
        <f t="shared" si="13"/>
        <v>70920.400052029683</v>
      </c>
      <c r="H114" s="27">
        <f t="shared" si="17"/>
        <v>185953288.93642184</v>
      </c>
      <c r="I114" s="32">
        <f t="shared" si="14"/>
        <v>-1.1813556095242537</v>
      </c>
      <c r="J114" s="33">
        <f t="shared" si="15"/>
        <v>0.3</v>
      </c>
      <c r="K114" s="103">
        <f t="shared" si="19"/>
        <v>0</v>
      </c>
      <c r="L114" s="102">
        <v>0.3</v>
      </c>
    </row>
    <row r="115" spans="1:12" x14ac:dyDescent="0.2">
      <c r="A115" s="36" t="s">
        <v>221</v>
      </c>
      <c r="B115" s="34" t="s">
        <v>222</v>
      </c>
      <c r="C115" s="108">
        <v>4781550.1117992289</v>
      </c>
      <c r="D115" s="35">
        <v>9204</v>
      </c>
      <c r="E115" s="31">
        <f t="shared" si="18"/>
        <v>519.50783483259772</v>
      </c>
      <c r="F115" s="27">
        <f t="shared" si="12"/>
        <v>-220.81980685582835</v>
      </c>
      <c r="G115" s="27">
        <f t="shared" si="13"/>
        <v>48761.387099845335</v>
      </c>
      <c r="H115" s="27">
        <f t="shared" si="17"/>
        <v>448799806.86697644</v>
      </c>
      <c r="I115" s="32">
        <f t="shared" si="14"/>
        <v>-0.97956460713556148</v>
      </c>
      <c r="J115" s="105">
        <f t="shared" si="15"/>
        <v>0.25</v>
      </c>
      <c r="K115" s="110">
        <f t="shared" si="19"/>
        <v>-4.9999999999999989E-2</v>
      </c>
      <c r="L115" s="102">
        <v>0.3</v>
      </c>
    </row>
    <row r="116" spans="1:12" x14ac:dyDescent="0.2">
      <c r="A116" s="36" t="s">
        <v>223</v>
      </c>
      <c r="B116" s="39" t="s">
        <v>224</v>
      </c>
      <c r="C116" s="109">
        <v>18686340.96471817</v>
      </c>
      <c r="D116" s="40">
        <v>24818</v>
      </c>
      <c r="E116" s="31">
        <f t="shared" si="18"/>
        <v>752.93500542824449</v>
      </c>
      <c r="F116" s="41">
        <f t="shared" si="12"/>
        <v>12.607363739818425</v>
      </c>
      <c r="G116" s="41">
        <f t="shared" si="13"/>
        <v>158.94562046808841</v>
      </c>
      <c r="H116" s="41">
        <f t="shared" si="17"/>
        <v>3944712.4087770181</v>
      </c>
      <c r="I116" s="32">
        <f t="shared" si="14"/>
        <v>5.5926719095780238E-2</v>
      </c>
      <c r="J116" s="33">
        <f t="shared" si="15"/>
        <v>0.2</v>
      </c>
      <c r="K116" s="103">
        <f t="shared" si="19"/>
        <v>0</v>
      </c>
      <c r="L116" s="102">
        <v>0.2</v>
      </c>
    </row>
    <row r="117" spans="1:12" x14ac:dyDescent="0.2">
      <c r="A117" s="36" t="s">
        <v>225</v>
      </c>
      <c r="B117" s="37" t="s">
        <v>226</v>
      </c>
      <c r="C117" s="108">
        <v>1434023.2312735775</v>
      </c>
      <c r="D117" s="35">
        <v>3444</v>
      </c>
      <c r="E117" s="31">
        <f t="shared" si="18"/>
        <v>416.38305205388428</v>
      </c>
      <c r="F117" s="27">
        <f t="shared" si="12"/>
        <v>-323.94458963454179</v>
      </c>
      <c r="G117" s="27">
        <f t="shared" si="13"/>
        <v>104940.09715349168</v>
      </c>
      <c r="H117" s="27">
        <f t="shared" si="17"/>
        <v>361413694.59662533</v>
      </c>
      <c r="I117" s="32">
        <f t="shared" si="14"/>
        <v>-1.4370298534235635</v>
      </c>
      <c r="J117" s="33">
        <f t="shared" si="15"/>
        <v>0.3</v>
      </c>
      <c r="K117" s="103">
        <f t="shared" si="19"/>
        <v>0</v>
      </c>
      <c r="L117" s="102">
        <v>0.3</v>
      </c>
    </row>
    <row r="118" spans="1:12" x14ac:dyDescent="0.2">
      <c r="A118" s="36" t="s">
        <v>227</v>
      </c>
      <c r="B118" s="37" t="s">
        <v>228</v>
      </c>
      <c r="C118" s="108">
        <v>749911.15153123275</v>
      </c>
      <c r="D118" s="35">
        <v>2085</v>
      </c>
      <c r="E118" s="31">
        <f t="shared" si="18"/>
        <v>359.66961704135866</v>
      </c>
      <c r="F118" s="27">
        <f t="shared" si="12"/>
        <v>-380.65802464706741</v>
      </c>
      <c r="G118" s="27">
        <f t="shared" si="13"/>
        <v>144900.53172820737</v>
      </c>
      <c r="H118" s="27">
        <f t="shared" si="17"/>
        <v>302117608.65331239</v>
      </c>
      <c r="I118" s="32">
        <f t="shared" si="14"/>
        <v>-1.6886126913871162</v>
      </c>
      <c r="J118" s="33">
        <f t="shared" si="15"/>
        <v>0.3</v>
      </c>
      <c r="K118" s="103">
        <f t="shared" si="19"/>
        <v>0</v>
      </c>
      <c r="L118" s="102">
        <v>0.3</v>
      </c>
    </row>
    <row r="119" spans="1:12" x14ac:dyDescent="0.2">
      <c r="A119" s="36" t="s">
        <v>229</v>
      </c>
      <c r="B119" s="37" t="s">
        <v>230</v>
      </c>
      <c r="C119" s="108">
        <v>2032515.8632718225</v>
      </c>
      <c r="D119" s="35">
        <v>4090</v>
      </c>
      <c r="E119" s="31">
        <f t="shared" si="18"/>
        <v>496.94764383174146</v>
      </c>
      <c r="F119" s="27">
        <f t="shared" si="12"/>
        <v>-243.37999785668461</v>
      </c>
      <c r="G119" s="27">
        <f t="shared" si="13"/>
        <v>59233.823356719804</v>
      </c>
      <c r="H119" s="27">
        <f t="shared" si="17"/>
        <v>242266337.52898401</v>
      </c>
      <c r="I119" s="32">
        <f t="shared" si="14"/>
        <v>-1.0796424260111364</v>
      </c>
      <c r="J119" s="33">
        <f t="shared" si="15"/>
        <v>0.3</v>
      </c>
      <c r="K119" s="103">
        <f t="shared" si="19"/>
        <v>0</v>
      </c>
      <c r="L119" s="102">
        <v>0.3</v>
      </c>
    </row>
    <row r="120" spans="1:12" x14ac:dyDescent="0.2">
      <c r="A120" s="36" t="s">
        <v>231</v>
      </c>
      <c r="B120" s="37" t="s">
        <v>232</v>
      </c>
      <c r="C120" s="108">
        <v>5054457.4913332397</v>
      </c>
      <c r="D120" s="35">
        <v>8693</v>
      </c>
      <c r="E120" s="31">
        <f t="shared" si="18"/>
        <v>581.43995068828247</v>
      </c>
      <c r="F120" s="27">
        <f t="shared" si="12"/>
        <v>-158.8876910001436</v>
      </c>
      <c r="G120" s="27">
        <f t="shared" si="13"/>
        <v>25245.298351357116</v>
      </c>
      <c r="H120" s="27">
        <f t="shared" si="17"/>
        <v>219457378.56834742</v>
      </c>
      <c r="I120" s="32">
        <f t="shared" si="14"/>
        <v>-0.70483151321135284</v>
      </c>
      <c r="J120" s="33">
        <f t="shared" si="15"/>
        <v>0.25</v>
      </c>
      <c r="K120" s="103">
        <f t="shared" si="19"/>
        <v>0</v>
      </c>
      <c r="L120" s="102">
        <v>0.25</v>
      </c>
    </row>
    <row r="121" spans="1:12" x14ac:dyDescent="0.2">
      <c r="A121" s="36" t="s">
        <v>233</v>
      </c>
      <c r="B121" s="39" t="s">
        <v>234</v>
      </c>
      <c r="C121" s="109">
        <v>31119525.877162613</v>
      </c>
      <c r="D121" s="40">
        <v>39286</v>
      </c>
      <c r="E121" s="31">
        <f t="shared" si="18"/>
        <v>792.12762503595718</v>
      </c>
      <c r="F121" s="41">
        <f t="shared" si="12"/>
        <v>51.799983347531111</v>
      </c>
      <c r="G121" s="41">
        <f t="shared" si="13"/>
        <v>2683.2382748045002</v>
      </c>
      <c r="H121" s="41">
        <f t="shared" si="17"/>
        <v>105413698.86396959</v>
      </c>
      <c r="I121" s="32">
        <f t="shared" si="14"/>
        <v>0.22978658961775858</v>
      </c>
      <c r="J121" s="33">
        <f t="shared" si="15"/>
        <v>0.2</v>
      </c>
      <c r="K121" s="103">
        <f t="shared" si="19"/>
        <v>0</v>
      </c>
      <c r="L121" s="102">
        <v>0.2</v>
      </c>
    </row>
    <row r="122" spans="1:12" x14ac:dyDescent="0.2">
      <c r="A122" s="36" t="s">
        <v>235</v>
      </c>
      <c r="B122" s="37" t="s">
        <v>236</v>
      </c>
      <c r="C122" s="108">
        <v>7407774.9062216217</v>
      </c>
      <c r="D122" s="35">
        <v>12146</v>
      </c>
      <c r="E122" s="31">
        <f t="shared" si="18"/>
        <v>609.89419613219343</v>
      </c>
      <c r="F122" s="27">
        <f t="shared" si="12"/>
        <v>-130.43344555623264</v>
      </c>
      <c r="G122" s="27">
        <f t="shared" si="13"/>
        <v>17012.883719670703</v>
      </c>
      <c r="H122" s="27">
        <f t="shared" si="17"/>
        <v>206638485.65912035</v>
      </c>
      <c r="I122" s="32">
        <f t="shared" si="14"/>
        <v>-0.57860745678963243</v>
      </c>
      <c r="J122" s="33">
        <f t="shared" si="15"/>
        <v>0.25</v>
      </c>
      <c r="K122" s="103">
        <f t="shared" si="19"/>
        <v>0</v>
      </c>
      <c r="L122" s="102">
        <v>0.25</v>
      </c>
    </row>
    <row r="123" spans="1:12" x14ac:dyDescent="0.2">
      <c r="A123" s="36" t="s">
        <v>237</v>
      </c>
      <c r="B123" s="37" t="s">
        <v>238</v>
      </c>
      <c r="C123" s="108">
        <v>1991647.1800156683</v>
      </c>
      <c r="D123" s="35">
        <v>3986</v>
      </c>
      <c r="E123" s="31">
        <f t="shared" si="18"/>
        <v>499.66060712886809</v>
      </c>
      <c r="F123" s="27">
        <f t="shared" si="12"/>
        <v>-240.66703455955798</v>
      </c>
      <c r="G123" s="27">
        <f t="shared" si="13"/>
        <v>57920.621523691472</v>
      </c>
      <c r="H123" s="27">
        <f t="shared" si="17"/>
        <v>230871597.3934342</v>
      </c>
      <c r="I123" s="32">
        <f t="shared" si="14"/>
        <v>-1.067607623227081</v>
      </c>
      <c r="J123" s="33">
        <f t="shared" si="15"/>
        <v>0.3</v>
      </c>
      <c r="K123" s="103">
        <f t="shared" si="19"/>
        <v>0</v>
      </c>
      <c r="L123" s="102">
        <v>0.3</v>
      </c>
    </row>
    <row r="124" spans="1:12" x14ac:dyDescent="0.2">
      <c r="A124" s="36" t="s">
        <v>239</v>
      </c>
      <c r="B124" s="37" t="s">
        <v>240</v>
      </c>
      <c r="C124" s="108">
        <v>2156514.6196622336</v>
      </c>
      <c r="D124" s="35">
        <v>5358</v>
      </c>
      <c r="E124" s="31">
        <f t="shared" si="18"/>
        <v>402.48499807059233</v>
      </c>
      <c r="F124" s="27">
        <f t="shared" si="12"/>
        <v>-337.84264361783374</v>
      </c>
      <c r="G124" s="27">
        <f t="shared" si="13"/>
        <v>114137.65184668663</v>
      </c>
      <c r="H124" s="27">
        <f t="shared" si="17"/>
        <v>611549538.59454691</v>
      </c>
      <c r="I124" s="32">
        <f t="shared" si="14"/>
        <v>-1.4986821208715679</v>
      </c>
      <c r="J124" s="33">
        <f t="shared" si="15"/>
        <v>0.3</v>
      </c>
      <c r="K124" s="103">
        <f t="shared" si="19"/>
        <v>0</v>
      </c>
      <c r="L124" s="102">
        <v>0.3</v>
      </c>
    </row>
    <row r="125" spans="1:12" x14ac:dyDescent="0.2">
      <c r="A125" s="36" t="s">
        <v>241</v>
      </c>
      <c r="B125" s="37" t="s">
        <v>242</v>
      </c>
      <c r="C125" s="108">
        <v>2492376.1877491339</v>
      </c>
      <c r="D125" s="35">
        <v>6233</v>
      </c>
      <c r="E125" s="31">
        <f t="shared" si="18"/>
        <v>399.86783053892731</v>
      </c>
      <c r="F125" s="27">
        <f t="shared" si="12"/>
        <v>-340.45981114949876</v>
      </c>
      <c r="G125" s="27">
        <f t="shared" si="13"/>
        <v>115912.88300795236</v>
      </c>
      <c r="H125" s="27">
        <f t="shared" si="17"/>
        <v>722484999.78856707</v>
      </c>
      <c r="I125" s="32">
        <f t="shared" si="14"/>
        <v>-1.5102919701938129</v>
      </c>
      <c r="J125" s="33">
        <f t="shared" si="15"/>
        <v>0.3</v>
      </c>
      <c r="K125" s="103">
        <f t="shared" si="19"/>
        <v>0</v>
      </c>
      <c r="L125" s="102">
        <v>0.3</v>
      </c>
    </row>
    <row r="126" spans="1:12" x14ac:dyDescent="0.2">
      <c r="A126" s="36" t="s">
        <v>243</v>
      </c>
      <c r="B126" s="37" t="s">
        <v>244</v>
      </c>
      <c r="C126" s="108">
        <v>987909.05549486517</v>
      </c>
      <c r="D126" s="35">
        <v>3143</v>
      </c>
      <c r="E126" s="31">
        <f t="shared" si="18"/>
        <v>314.32041218417601</v>
      </c>
      <c r="F126" s="27">
        <f t="shared" si="12"/>
        <v>-426.00722950425006</v>
      </c>
      <c r="G126" s="27">
        <f t="shared" si="13"/>
        <v>181482.15958988678</v>
      </c>
      <c r="H126" s="27">
        <f t="shared" si="17"/>
        <v>570398427.59101415</v>
      </c>
      <c r="I126" s="32">
        <f t="shared" si="14"/>
        <v>-1.8897833955569614</v>
      </c>
      <c r="J126" s="33">
        <f t="shared" si="15"/>
        <v>0.3</v>
      </c>
      <c r="K126" s="103">
        <f t="shared" si="19"/>
        <v>0</v>
      </c>
      <c r="L126" s="102">
        <v>0.3</v>
      </c>
    </row>
    <row r="127" spans="1:12" s="48" customFormat="1" ht="4.5" customHeight="1" x14ac:dyDescent="0.2">
      <c r="A127" s="36"/>
      <c r="B127" s="45"/>
      <c r="C127" s="46"/>
      <c r="D127" s="47"/>
      <c r="E127" s="46"/>
      <c r="F127" s="46"/>
      <c r="G127" s="46"/>
      <c r="H127" s="46"/>
      <c r="I127" s="46"/>
      <c r="J127" s="33"/>
    </row>
    <row r="128" spans="1:12" x14ac:dyDescent="0.2">
      <c r="A128" s="49"/>
      <c r="B128" s="50" t="s">
        <v>245</v>
      </c>
      <c r="C128" s="51">
        <f>SUM(C8:C126)</f>
        <v>1576394453.9999993</v>
      </c>
      <c r="D128" s="52">
        <f>SUM(D8:D126)</f>
        <v>2129320</v>
      </c>
      <c r="E128" s="53">
        <f>C128/D128</f>
        <v>740.32764168842607</v>
      </c>
      <c r="F128" s="54"/>
      <c r="G128" s="54"/>
      <c r="H128" s="55">
        <f>SUM(H8:H126)</f>
        <v>108205868295.04465</v>
      </c>
      <c r="I128" s="54"/>
      <c r="J128" s="54"/>
    </row>
    <row r="129" spans="1:10" ht="6.75" customHeight="1" x14ac:dyDescent="0.2">
      <c r="A129" s="49"/>
      <c r="B129" s="50"/>
      <c r="C129" s="56"/>
      <c r="D129" s="57"/>
      <c r="E129" s="58"/>
      <c r="F129" s="54"/>
      <c r="G129" s="54"/>
      <c r="H129" s="55"/>
      <c r="I129" s="54"/>
      <c r="J129" s="59"/>
    </row>
    <row r="130" spans="1:10" x14ac:dyDescent="0.2">
      <c r="A130" s="60"/>
      <c r="B130" s="60" t="s">
        <v>246</v>
      </c>
      <c r="C130" s="61"/>
      <c r="D130" s="114"/>
      <c r="E130" s="115"/>
      <c r="F130" s="25"/>
      <c r="G130" s="25"/>
      <c r="H130" s="53">
        <f>C128/D128</f>
        <v>740.32764168842607</v>
      </c>
      <c r="I130" s="25"/>
    </row>
    <row r="131" spans="1:10" x14ac:dyDescent="0.2">
      <c r="A131" s="60"/>
      <c r="B131" s="60" t="s">
        <v>247</v>
      </c>
      <c r="C131" s="61"/>
      <c r="D131" s="114"/>
      <c r="E131" s="115"/>
      <c r="F131" s="25"/>
      <c r="G131" s="25"/>
      <c r="H131" s="53">
        <f>H128/D128</f>
        <v>50817.100433492684</v>
      </c>
      <c r="I131" s="25"/>
    </row>
    <row r="132" spans="1:10" x14ac:dyDescent="0.2">
      <c r="A132" s="60"/>
      <c r="B132" s="60" t="s">
        <v>248</v>
      </c>
      <c r="C132" s="61"/>
      <c r="D132" s="114"/>
      <c r="E132" s="115"/>
      <c r="F132" s="25"/>
      <c r="G132" s="25"/>
      <c r="H132" s="53">
        <f>SQRT(H131)</f>
        <v>225.42648565218036</v>
      </c>
      <c r="I132" s="25"/>
    </row>
    <row r="133" spans="1:10" x14ac:dyDescent="0.2">
      <c r="A133" s="62"/>
      <c r="B133" s="62"/>
      <c r="C133" s="62"/>
      <c r="D133" s="63"/>
      <c r="E133" s="63"/>
      <c r="F133" s="64"/>
      <c r="G133" s="64"/>
      <c r="H133" s="65"/>
      <c r="I133" s="64"/>
    </row>
    <row r="134" spans="1:10" x14ac:dyDescent="0.2">
      <c r="A134" s="116" t="s">
        <v>295</v>
      </c>
      <c r="B134" s="116"/>
      <c r="C134" s="116"/>
    </row>
  </sheetData>
  <autoFilter ref="A7:J7"/>
  <mergeCells count="5">
    <mergeCell ref="A2:J2"/>
    <mergeCell ref="D130:E130"/>
    <mergeCell ref="D131:E131"/>
    <mergeCell ref="D132:E132"/>
    <mergeCell ref="A134:C1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3"/>
  <sheetViews>
    <sheetView workbookViewId="0">
      <selection activeCell="I69" sqref="I69"/>
    </sheetView>
  </sheetViews>
  <sheetFormatPr defaultColWidth="8.85546875" defaultRowHeight="15" x14ac:dyDescent="0.25"/>
  <cols>
    <col min="1" max="3" width="8.85546875" style="67"/>
    <col min="4" max="4" width="34.7109375" style="67" customWidth="1"/>
    <col min="5" max="5" width="13.28515625" style="67" customWidth="1"/>
    <col min="6" max="6" width="17.5703125" style="67" customWidth="1"/>
    <col min="7" max="7" width="16.28515625" style="67" customWidth="1"/>
    <col min="8" max="16384" width="8.85546875" style="67"/>
  </cols>
  <sheetData>
    <row r="1" spans="2:22" s="1" customFormat="1" ht="24.75" customHeight="1" x14ac:dyDescent="0.25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2:22" ht="30" hidden="1" customHeight="1" x14ac:dyDescent="0.25">
      <c r="D2" s="68" t="s">
        <v>249</v>
      </c>
    </row>
    <row r="3" spans="2:22" ht="15.75" hidden="1" customHeight="1" x14ac:dyDescent="0.25"/>
    <row r="4" spans="2:22" ht="15.75" hidden="1" customHeight="1" x14ac:dyDescent="0.25">
      <c r="B4" s="69" t="s">
        <v>250</v>
      </c>
      <c r="C4" s="70" t="s">
        <v>251</v>
      </c>
      <c r="D4" s="69" t="s">
        <v>252</v>
      </c>
      <c r="E4" s="69" t="s">
        <v>253</v>
      </c>
    </row>
    <row r="5" spans="2:22" ht="15.75" hidden="1" customHeight="1" x14ac:dyDescent="0.25">
      <c r="B5" s="71" t="s">
        <v>254</v>
      </c>
      <c r="C5" s="72"/>
      <c r="D5" s="71" t="s">
        <v>255</v>
      </c>
      <c r="E5" s="71"/>
    </row>
    <row r="6" spans="2:22" ht="16.5" hidden="1" customHeight="1" x14ac:dyDescent="0.25">
      <c r="B6" s="73"/>
      <c r="C6" s="74"/>
      <c r="D6" s="75" t="s">
        <v>256</v>
      </c>
      <c r="E6" s="75"/>
    </row>
    <row r="7" spans="2:22" ht="16.5" hidden="1" customHeight="1" x14ac:dyDescent="0.25">
      <c r="B7" s="76" t="s">
        <v>257</v>
      </c>
      <c r="C7" s="76" t="s">
        <v>258</v>
      </c>
      <c r="D7" s="76" t="s">
        <v>259</v>
      </c>
      <c r="E7" s="77">
        <v>8</v>
      </c>
    </row>
    <row r="8" spans="2:22" ht="16.5" hidden="1" customHeight="1" x14ac:dyDescent="0.25">
      <c r="B8" s="76" t="s">
        <v>260</v>
      </c>
      <c r="C8" s="76" t="s">
        <v>261</v>
      </c>
      <c r="D8" s="76" t="s">
        <v>262</v>
      </c>
      <c r="E8" s="76">
        <v>96</v>
      </c>
    </row>
    <row r="9" spans="2:22" ht="16.5" hidden="1" customHeight="1" x14ac:dyDescent="0.25">
      <c r="B9" s="76" t="s">
        <v>263</v>
      </c>
      <c r="C9" s="76" t="s">
        <v>264</v>
      </c>
      <c r="D9" s="76" t="s">
        <v>265</v>
      </c>
      <c r="E9" s="76">
        <v>5</v>
      </c>
    </row>
    <row r="10" spans="2:22" ht="16.5" hidden="1" customHeight="1" x14ac:dyDescent="0.25">
      <c r="B10" s="76" t="s">
        <v>266</v>
      </c>
      <c r="C10" s="76" t="s">
        <v>267</v>
      </c>
      <c r="D10" s="78" t="s">
        <v>268</v>
      </c>
      <c r="E10" s="78">
        <v>3</v>
      </c>
    </row>
    <row r="11" spans="2:22" ht="16.5" hidden="1" customHeight="1" x14ac:dyDescent="0.25">
      <c r="B11" s="76" t="s">
        <v>269</v>
      </c>
      <c r="C11" s="77" t="s">
        <v>270</v>
      </c>
      <c r="D11" s="79" t="s">
        <v>271</v>
      </c>
      <c r="E11" s="80">
        <v>7</v>
      </c>
    </row>
    <row r="12" spans="2:22" ht="15" hidden="1" customHeight="1" x14ac:dyDescent="0.25"/>
    <row r="13" spans="2:22" ht="15" hidden="1" customHeight="1" x14ac:dyDescent="0.25">
      <c r="B13" s="68"/>
      <c r="D13" s="68" t="s">
        <v>272</v>
      </c>
    </row>
    <row r="14" spans="2:22" ht="15.75" hidden="1" customHeight="1" x14ac:dyDescent="0.25"/>
    <row r="15" spans="2:22" ht="15.75" hidden="1" customHeight="1" x14ac:dyDescent="0.25">
      <c r="B15" s="69" t="s">
        <v>250</v>
      </c>
      <c r="C15" s="70" t="s">
        <v>251</v>
      </c>
      <c r="D15" s="69" t="s">
        <v>252</v>
      </c>
      <c r="E15" s="69" t="s">
        <v>253</v>
      </c>
    </row>
    <row r="16" spans="2:22" ht="15.75" hidden="1" customHeight="1" x14ac:dyDescent="0.25">
      <c r="B16" s="71" t="s">
        <v>254</v>
      </c>
      <c r="C16" s="72"/>
      <c r="D16" s="71" t="s">
        <v>255</v>
      </c>
      <c r="E16" s="71"/>
    </row>
    <row r="17" spans="2:5" ht="16.5" hidden="1" customHeight="1" x14ac:dyDescent="0.25">
      <c r="B17" s="73"/>
      <c r="C17" s="74"/>
      <c r="D17" s="75" t="s">
        <v>256</v>
      </c>
      <c r="E17" s="75"/>
    </row>
    <row r="18" spans="2:5" ht="16.5" hidden="1" customHeight="1" x14ac:dyDescent="0.25">
      <c r="B18" s="76" t="s">
        <v>257</v>
      </c>
      <c r="C18" s="76" t="s">
        <v>261</v>
      </c>
      <c r="D18" s="76" t="s">
        <v>259</v>
      </c>
      <c r="E18" s="77">
        <v>8</v>
      </c>
    </row>
    <row r="19" spans="2:5" ht="16.5" hidden="1" customHeight="1" x14ac:dyDescent="0.25">
      <c r="B19" s="76" t="s">
        <v>260</v>
      </c>
      <c r="C19" s="76" t="s">
        <v>264</v>
      </c>
      <c r="D19" s="76" t="s">
        <v>262</v>
      </c>
      <c r="E19" s="76">
        <v>96</v>
      </c>
    </row>
    <row r="20" spans="2:5" ht="16.5" hidden="1" customHeight="1" x14ac:dyDescent="0.25">
      <c r="B20" s="76" t="s">
        <v>263</v>
      </c>
      <c r="C20" s="76" t="s">
        <v>267</v>
      </c>
      <c r="D20" s="78" t="s">
        <v>265</v>
      </c>
      <c r="E20" s="78">
        <v>5</v>
      </c>
    </row>
    <row r="21" spans="2:5" ht="16.5" hidden="1" customHeight="1" x14ac:dyDescent="0.25">
      <c r="B21" s="76" t="s">
        <v>266</v>
      </c>
      <c r="C21" s="77" t="s">
        <v>270</v>
      </c>
      <c r="D21" s="81" t="s">
        <v>273</v>
      </c>
      <c r="E21" s="81">
        <v>10</v>
      </c>
    </row>
    <row r="22" spans="2:5" ht="15" hidden="1" customHeight="1" x14ac:dyDescent="0.25"/>
    <row r="23" spans="2:5" ht="15" hidden="1" customHeight="1" x14ac:dyDescent="0.25">
      <c r="D23" s="68" t="s">
        <v>274</v>
      </c>
    </row>
    <row r="24" spans="2:5" ht="15.75" hidden="1" customHeight="1" x14ac:dyDescent="0.25"/>
    <row r="25" spans="2:5" ht="15.75" hidden="1" customHeight="1" x14ac:dyDescent="0.25">
      <c r="B25" s="69" t="s">
        <v>250</v>
      </c>
      <c r="C25" s="70" t="s">
        <v>251</v>
      </c>
      <c r="D25" s="69" t="s">
        <v>252</v>
      </c>
      <c r="E25" s="69" t="s">
        <v>253</v>
      </c>
    </row>
    <row r="26" spans="2:5" ht="15.75" hidden="1" customHeight="1" x14ac:dyDescent="0.25">
      <c r="B26" s="71" t="s">
        <v>254</v>
      </c>
      <c r="C26" s="72"/>
      <c r="D26" s="71" t="s">
        <v>255</v>
      </c>
      <c r="E26" s="71"/>
    </row>
    <row r="27" spans="2:5" ht="16.5" hidden="1" customHeight="1" x14ac:dyDescent="0.25">
      <c r="B27" s="73"/>
      <c r="C27" s="74"/>
      <c r="D27" s="75" t="s">
        <v>256</v>
      </c>
      <c r="E27" s="75"/>
    </row>
    <row r="28" spans="2:5" ht="16.5" hidden="1" customHeight="1" x14ac:dyDescent="0.25">
      <c r="B28" s="76" t="s">
        <v>257</v>
      </c>
      <c r="C28" s="76" t="s">
        <v>258</v>
      </c>
      <c r="D28" s="76" t="s">
        <v>259</v>
      </c>
      <c r="E28" s="76">
        <v>8</v>
      </c>
    </row>
    <row r="29" spans="2:5" ht="16.5" hidden="1" customHeight="1" x14ac:dyDescent="0.25">
      <c r="B29" s="76" t="s">
        <v>260</v>
      </c>
      <c r="C29" s="76" t="s">
        <v>261</v>
      </c>
      <c r="D29" s="76" t="s">
        <v>275</v>
      </c>
      <c r="E29" s="76">
        <v>79</v>
      </c>
    </row>
    <row r="30" spans="2:5" ht="16.5" hidden="1" customHeight="1" x14ac:dyDescent="0.25">
      <c r="B30" s="76" t="s">
        <v>263</v>
      </c>
      <c r="C30" s="76" t="s">
        <v>264</v>
      </c>
      <c r="D30" s="76" t="s">
        <v>276</v>
      </c>
      <c r="E30" s="76">
        <v>17</v>
      </c>
    </row>
    <row r="31" spans="2:5" ht="16.5" hidden="1" customHeight="1" x14ac:dyDescent="0.25">
      <c r="B31" s="76" t="s">
        <v>266</v>
      </c>
      <c r="C31" s="76" t="s">
        <v>267</v>
      </c>
      <c r="D31" s="76" t="s">
        <v>277</v>
      </c>
      <c r="E31" s="76">
        <v>3</v>
      </c>
    </row>
    <row r="32" spans="2:5" ht="16.5" hidden="1" customHeight="1" x14ac:dyDescent="0.25">
      <c r="B32" s="76" t="s">
        <v>269</v>
      </c>
      <c r="C32" s="76" t="s">
        <v>270</v>
      </c>
      <c r="D32" s="76" t="s">
        <v>278</v>
      </c>
      <c r="E32" s="76">
        <v>12</v>
      </c>
    </row>
    <row r="33" spans="2:5" ht="15" hidden="1" customHeight="1" x14ac:dyDescent="0.25"/>
    <row r="34" spans="2:5" ht="15" hidden="1" customHeight="1" x14ac:dyDescent="0.25">
      <c r="D34" s="68" t="s">
        <v>279</v>
      </c>
    </row>
    <row r="35" spans="2:5" ht="15.75" hidden="1" customHeight="1" x14ac:dyDescent="0.25"/>
    <row r="36" spans="2:5" ht="15.75" hidden="1" customHeight="1" x14ac:dyDescent="0.25">
      <c r="B36" s="69" t="s">
        <v>250</v>
      </c>
      <c r="C36" s="70" t="s">
        <v>251</v>
      </c>
      <c r="D36" s="69" t="s">
        <v>252</v>
      </c>
      <c r="E36" s="69" t="s">
        <v>253</v>
      </c>
    </row>
    <row r="37" spans="2:5" ht="15.75" hidden="1" customHeight="1" x14ac:dyDescent="0.25">
      <c r="B37" s="71" t="s">
        <v>254</v>
      </c>
      <c r="C37" s="72"/>
      <c r="D37" s="71" t="s">
        <v>255</v>
      </c>
      <c r="E37" s="71"/>
    </row>
    <row r="38" spans="2:5" ht="16.5" hidden="1" customHeight="1" x14ac:dyDescent="0.25">
      <c r="B38" s="73"/>
      <c r="C38" s="74"/>
      <c r="D38" s="75" t="s">
        <v>256</v>
      </c>
      <c r="E38" s="75"/>
    </row>
    <row r="39" spans="2:5" ht="16.5" hidden="1" customHeight="1" x14ac:dyDescent="0.25">
      <c r="B39" s="76" t="s">
        <v>257</v>
      </c>
      <c r="C39" s="76" t="s">
        <v>261</v>
      </c>
      <c r="D39" s="76" t="s">
        <v>259</v>
      </c>
      <c r="E39" s="76">
        <v>8</v>
      </c>
    </row>
    <row r="40" spans="2:5" ht="16.5" hidden="1" customHeight="1" x14ac:dyDescent="0.25">
      <c r="B40" s="76" t="s">
        <v>260</v>
      </c>
      <c r="C40" s="76" t="s">
        <v>264</v>
      </c>
      <c r="D40" s="76" t="s">
        <v>280</v>
      </c>
      <c r="E40" s="76">
        <v>49</v>
      </c>
    </row>
    <row r="41" spans="2:5" ht="16.5" hidden="1" customHeight="1" x14ac:dyDescent="0.25">
      <c r="B41" s="76" t="s">
        <v>263</v>
      </c>
      <c r="C41" s="76" t="s">
        <v>267</v>
      </c>
      <c r="D41" s="76" t="s">
        <v>281</v>
      </c>
      <c r="E41" s="76">
        <v>47</v>
      </c>
    </row>
    <row r="42" spans="2:5" ht="16.5" hidden="1" customHeight="1" x14ac:dyDescent="0.25">
      <c r="B42" s="76" t="s">
        <v>269</v>
      </c>
      <c r="C42" s="76" t="s">
        <v>270</v>
      </c>
      <c r="D42" s="81" t="s">
        <v>282</v>
      </c>
      <c r="E42" s="76">
        <v>15</v>
      </c>
    </row>
    <row r="43" spans="2:5" ht="15" hidden="1" customHeight="1" x14ac:dyDescent="0.25"/>
    <row r="44" spans="2:5" ht="15" hidden="1" customHeight="1" x14ac:dyDescent="0.25">
      <c r="D44" s="68" t="s">
        <v>283</v>
      </c>
    </row>
    <row r="45" spans="2:5" ht="15.75" hidden="1" customHeight="1" x14ac:dyDescent="0.25"/>
    <row r="46" spans="2:5" ht="15.75" hidden="1" customHeight="1" x14ac:dyDescent="0.25">
      <c r="B46" s="69" t="s">
        <v>250</v>
      </c>
      <c r="C46" s="70" t="s">
        <v>251</v>
      </c>
      <c r="D46" s="69" t="s">
        <v>252</v>
      </c>
      <c r="E46" s="69" t="s">
        <v>253</v>
      </c>
    </row>
    <row r="47" spans="2:5" ht="15.75" hidden="1" customHeight="1" x14ac:dyDescent="0.25">
      <c r="B47" s="71" t="s">
        <v>254</v>
      </c>
      <c r="C47" s="72"/>
      <c r="D47" s="71" t="s">
        <v>255</v>
      </c>
      <c r="E47" s="71"/>
    </row>
    <row r="48" spans="2:5" ht="16.5" hidden="1" customHeight="1" x14ac:dyDescent="0.25">
      <c r="B48" s="73"/>
      <c r="C48" s="74"/>
      <c r="D48" s="75" t="s">
        <v>256</v>
      </c>
      <c r="E48" s="75"/>
    </row>
    <row r="49" spans="2:9" ht="16.5" hidden="1" customHeight="1" x14ac:dyDescent="0.25">
      <c r="B49" s="76" t="s">
        <v>257</v>
      </c>
      <c r="C49" s="76" t="s">
        <v>261</v>
      </c>
      <c r="D49" s="76" t="s">
        <v>259</v>
      </c>
      <c r="E49" s="76">
        <v>57</v>
      </c>
    </row>
    <row r="50" spans="2:9" ht="16.5" hidden="1" customHeight="1" x14ac:dyDescent="0.25">
      <c r="B50" s="76" t="s">
        <v>260</v>
      </c>
      <c r="C50" s="76" t="s">
        <v>264</v>
      </c>
      <c r="D50" s="76" t="s">
        <v>280</v>
      </c>
      <c r="E50" s="76">
        <v>47</v>
      </c>
    </row>
    <row r="51" spans="2:9" ht="16.5" hidden="1" customHeight="1" x14ac:dyDescent="0.25">
      <c r="B51" s="76" t="s">
        <v>263</v>
      </c>
      <c r="C51" s="76" t="s">
        <v>267</v>
      </c>
      <c r="D51" s="76" t="s">
        <v>281</v>
      </c>
      <c r="E51" s="76">
        <v>8</v>
      </c>
    </row>
    <row r="52" spans="2:9" ht="16.5" hidden="1" customHeight="1" x14ac:dyDescent="0.25">
      <c r="B52" s="76" t="s">
        <v>269</v>
      </c>
      <c r="C52" s="76" t="s">
        <v>270</v>
      </c>
      <c r="D52" s="81" t="s">
        <v>282</v>
      </c>
      <c r="E52" s="76">
        <v>7</v>
      </c>
    </row>
    <row r="53" spans="2:9" ht="18.75" x14ac:dyDescent="0.3">
      <c r="B53" s="117" t="s">
        <v>284</v>
      </c>
      <c r="C53" s="117"/>
      <c r="D53" s="117"/>
      <c r="E53" s="117"/>
      <c r="F53" s="82"/>
    </row>
    <row r="54" spans="2:9" x14ac:dyDescent="0.25">
      <c r="D54" s="68"/>
    </row>
    <row r="55" spans="2:9" ht="15.75" thickBot="1" x14ac:dyDescent="0.3">
      <c r="D55" s="68"/>
      <c r="F55" s="83"/>
      <c r="G55" s="83"/>
      <c r="H55" s="83"/>
      <c r="I55" s="83"/>
    </row>
    <row r="56" spans="2:9" ht="48" thickBot="1" x14ac:dyDescent="0.3">
      <c r="B56" s="84" t="s">
        <v>285</v>
      </c>
      <c r="C56" s="85" t="s">
        <v>251</v>
      </c>
      <c r="D56" s="85" t="s">
        <v>286</v>
      </c>
      <c r="E56" s="86" t="s">
        <v>287</v>
      </c>
      <c r="F56" s="87" t="s">
        <v>299</v>
      </c>
      <c r="G56" s="88"/>
      <c r="H56" s="89"/>
    </row>
    <row r="57" spans="2:9" ht="15.75" hidden="1" customHeight="1" x14ac:dyDescent="0.25">
      <c r="B57" s="90"/>
      <c r="C57" s="91"/>
      <c r="D57" s="91"/>
      <c r="E57" s="92"/>
      <c r="F57" s="89"/>
      <c r="G57" s="88"/>
      <c r="H57" s="89"/>
    </row>
    <row r="58" spans="2:9" ht="16.5" thickBot="1" x14ac:dyDescent="0.3">
      <c r="B58" s="93" t="s">
        <v>257</v>
      </c>
      <c r="C58" s="94" t="s">
        <v>258</v>
      </c>
      <c r="D58" s="94" t="s">
        <v>288</v>
      </c>
      <c r="E58" s="95">
        <v>30</v>
      </c>
      <c r="F58" s="96">
        <v>45</v>
      </c>
      <c r="G58" s="98"/>
      <c r="H58" s="97"/>
    </row>
    <row r="59" spans="2:9" ht="16.5" thickBot="1" x14ac:dyDescent="0.3">
      <c r="B59" s="93" t="s">
        <v>260</v>
      </c>
      <c r="C59" s="94" t="s">
        <v>261</v>
      </c>
      <c r="D59" s="94" t="s">
        <v>289</v>
      </c>
      <c r="E59" s="95">
        <v>25</v>
      </c>
      <c r="F59" s="96">
        <v>54</v>
      </c>
      <c r="G59" s="98"/>
      <c r="H59" s="97"/>
    </row>
    <row r="60" spans="2:9" ht="16.5" thickBot="1" x14ac:dyDescent="0.3">
      <c r="B60" s="93" t="s">
        <v>263</v>
      </c>
      <c r="C60" s="94" t="s">
        <v>264</v>
      </c>
      <c r="D60" s="94" t="s">
        <v>290</v>
      </c>
      <c r="E60" s="95">
        <v>20</v>
      </c>
      <c r="F60" s="96">
        <v>12</v>
      </c>
      <c r="G60" s="98"/>
      <c r="H60" s="97"/>
    </row>
    <row r="61" spans="2:9" ht="15.75" thickBot="1" x14ac:dyDescent="0.3">
      <c r="B61" s="99" t="s">
        <v>266</v>
      </c>
      <c r="C61" s="94" t="s">
        <v>267</v>
      </c>
      <c r="D61" s="94" t="s">
        <v>291</v>
      </c>
      <c r="E61" s="95">
        <v>15</v>
      </c>
      <c r="F61" s="96">
        <v>6</v>
      </c>
      <c r="G61" s="98"/>
      <c r="H61" s="97"/>
    </row>
    <row r="62" spans="2:9" ht="15.75" thickBot="1" x14ac:dyDescent="0.3">
      <c r="B62" s="100" t="s">
        <v>269</v>
      </c>
      <c r="C62" s="94" t="s">
        <v>270</v>
      </c>
      <c r="D62" s="94" t="s">
        <v>292</v>
      </c>
      <c r="E62" s="95">
        <v>10</v>
      </c>
      <c r="F62" s="96">
        <v>2</v>
      </c>
      <c r="G62" s="98"/>
      <c r="H62" s="97"/>
    </row>
    <row r="63" spans="2:9" x14ac:dyDescent="0.25">
      <c r="B63" s="101"/>
      <c r="C63" s="97"/>
      <c r="D63" s="97"/>
      <c r="E63" s="97"/>
      <c r="F63" s="88"/>
      <c r="G63" s="97"/>
      <c r="H63" s="98"/>
      <c r="I63" s="97"/>
    </row>
  </sheetData>
  <mergeCells count="1">
    <mergeCell ref="B53:E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VBD aprēķins - finansējums</vt:lpstr>
      <vt:lpstr>Intervāli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Sarma Liepa</dc:creator>
  <cp:lastModifiedBy>Ritvars Timermanis</cp:lastModifiedBy>
  <dcterms:created xsi:type="dcterms:W3CDTF">2018-01-10T07:24:54Z</dcterms:created>
  <dcterms:modified xsi:type="dcterms:W3CDTF">2018-01-10T09:32:28Z</dcterms:modified>
</cp:coreProperties>
</file>