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tabRatio="950" activeTab="0"/>
  </bookViews>
  <sheets>
    <sheet name="1.pielik. Alternatīvu analīze" sheetId="1" r:id="rId1"/>
    <sheet name="2.pielik.Investīciju naudas pl." sheetId="2" r:id="rId2"/>
    <sheet name="3.pielik. Invest.n.pl. aprēķ." sheetId="3" r:id="rId3"/>
    <sheet name="Neparedzētās izmaksas" sheetId="4" r:id="rId4"/>
    <sheet name="4.pielik.Kapitāla naudas plūsma" sheetId="5" r:id="rId5"/>
    <sheet name="5.piel.Kapit.n.pl.aprēķ." sheetId="6" r:id="rId6"/>
    <sheet name="6.pielik. Finansiālā ilgtspēja" sheetId="7" r:id="rId7"/>
    <sheet name="7.piel.Sociālekonomiskā analīze" sheetId="8" r:id="rId8"/>
    <sheet name="8.piel. Socekon.an. aprēķ" sheetId="9" r:id="rId9"/>
    <sheet name="9.pielik jutīguma analīze-Inv." sheetId="10" r:id="rId10"/>
    <sheet name="10.pielik.jutīguma analīze-Soc." sheetId="11" r:id="rId11"/>
    <sheet name="Sheet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FDS_HYPERLINK_TOGGLE_STATE__" hidden="1">"ON"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'[1]1993'!#REF!</definedName>
    <definedName name="_j1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4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9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S2DocOpenMode" hidden="1">"AS2DocumentEdit"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s06usd">'[2]R5'!$E$7</definedName>
    <definedName name="Cash_Flows">OFFSET(#REF!,0,0,#REF!,1)</definedName>
    <definedName name="cc">'[3]PPE'!#REF!</definedName>
    <definedName name="ChartCaptions">#REF!</definedName>
    <definedName name="ChartingArea">'[4]EBITDA Bridge'!$A$6:$A$103,'[4]EBITDA Bridge'!$F$6:$L$103</definedName>
    <definedName name="ChartingLabels">#REF!</definedName>
    <definedName name="cur">#REF!</definedName>
    <definedName name="DAT1___0">'[5]предопл'!#REF!</definedName>
    <definedName name="DAT1___26">#REF!</definedName>
    <definedName name="DAT1___39">#REF!</definedName>
    <definedName name="DAT1___40">#REF!</definedName>
    <definedName name="DAT10___0">#REF!</definedName>
    <definedName name="DAT11___0">#REF!</definedName>
    <definedName name="DAT12___0">'[5]предопл'!#REF!</definedName>
    <definedName name="DAT12___26">#REF!</definedName>
    <definedName name="DAT12___39">#REF!</definedName>
    <definedName name="DAT12___40">#REF!</definedName>
    <definedName name="DAT13___0">'[5]предопл'!#REF!</definedName>
    <definedName name="DAT13___26">#REF!</definedName>
    <definedName name="DAT13___39">#REF!</definedName>
    <definedName name="DAT13___40">#REF!</definedName>
    <definedName name="DAT14___0">#REF!</definedName>
    <definedName name="DAT15___0">#REF!</definedName>
    <definedName name="DAT16___0">'[5]предопл'!#REF!</definedName>
    <definedName name="DAT16___26">#REF!</definedName>
    <definedName name="DAT16___39">#REF!</definedName>
    <definedName name="DAT16___40">#REF!</definedName>
    <definedName name="DAT17___0">'[5]предопл'!#REF!</definedName>
    <definedName name="DAT17___26">#REF!</definedName>
    <definedName name="DAT17___39">#REF!</definedName>
    <definedName name="DAT17___40">#REF!</definedName>
    <definedName name="DAT18___0">'[5]предопл'!#REF!</definedName>
    <definedName name="DAT18___26">#REF!</definedName>
    <definedName name="DAT18___39">#REF!</definedName>
    <definedName name="DAT18___40">#REF!</definedName>
    <definedName name="DAT19___0">'[5]предопл'!#REF!</definedName>
    <definedName name="DAT19___26">#REF!</definedName>
    <definedName name="DAT19___39">#REF!</definedName>
    <definedName name="DAT19___40">#REF!</definedName>
    <definedName name="DAT2___0">'[5]предопл'!#REF!</definedName>
    <definedName name="DAT2___26">#REF!</definedName>
    <definedName name="DAT2___39">#REF!</definedName>
    <definedName name="DAT2___40">#REF!</definedName>
    <definedName name="DAT20___0">#REF!</definedName>
    <definedName name="DAT21___0">#REF!</definedName>
    <definedName name="DAT22___0">#REF!</definedName>
    <definedName name="DAT23___0">#REF!</definedName>
    <definedName name="DAT24___0">#REF!</definedName>
    <definedName name="DAT3___0">'[5]предопл'!#REF!</definedName>
    <definedName name="DAT3___26">#REF!</definedName>
    <definedName name="DAT3___39">#REF!</definedName>
    <definedName name="DAT3___40">#REF!</definedName>
    <definedName name="DAT4___0">'[5]предопл'!#REF!</definedName>
    <definedName name="DAT4___26">#REF!</definedName>
    <definedName name="DAT4___39">#REF!</definedName>
    <definedName name="DAT4___40">#REF!</definedName>
    <definedName name="DAT5___0">'[5]предопл'!#REF!</definedName>
    <definedName name="DAT5___26">#REF!</definedName>
    <definedName name="DAT5___39">#REF!</definedName>
    <definedName name="DAT5___40">#REF!</definedName>
    <definedName name="DAT6___0">#REF!</definedName>
    <definedName name="DAT7___0">#REF!</definedName>
    <definedName name="DAT8___0">#REF!</definedName>
    <definedName name="DAT9___0">#REF!</definedName>
    <definedName name="data">#REF!</definedName>
    <definedName name="EBITDA_Bridge">#REF!</definedName>
    <definedName name="faperiod">'[6]Input'!$B$22</definedName>
    <definedName name="fyColHeading">#REF!</definedName>
    <definedName name="fyCoverDate">#REF!</definedName>
    <definedName name="G">'[6]Input'!$B$20</definedName>
    <definedName name="g_revs">'[3]Assumptions'!#REF!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4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9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>'[3]PPE'!#REF!</definedName>
    <definedName name="Payment_Number" localSheetId="10">ROW()-Header_Row</definedName>
    <definedName name="Payment_Number" localSheetId="9">ROW()-Header_Row</definedName>
    <definedName name="Payment_Number">ROW()-Header_Row</definedName>
    <definedName name="_xlnm.Print_Area" localSheetId="5">'5.piel.Kapit.n.pl.aprēķ.'!$A$1:$AA$22</definedName>
    <definedName name="_xlnm.Print_Area" localSheetId="6">'6.pielik. Finansiālā ilgtspēja'!$A$1:$AA$20</definedName>
    <definedName name="_xlnm.Print_Area" localSheetId="9">'9.pielik jutīguma analīze-Inv.'!$A$1:$AB$63</definedName>
    <definedName name="q">'[3]PPE'!#REF!</definedName>
    <definedName name="SA">'[7]Blad1'!$C$5</definedName>
    <definedName name="sum_of_cash_flows">#REF!</definedName>
    <definedName name="TEST0">#REF!</definedName>
    <definedName name="TEST1">#REF!</definedName>
    <definedName name="TEST1___0">#REF!</definedName>
    <definedName name="TEST2">#REF!</definedName>
    <definedName name="TEST2___0">#REF!</definedName>
    <definedName name="TEST3">#REF!</definedName>
    <definedName name="TEST3___0">#REF!</definedName>
    <definedName name="TEST4">#REF!</definedName>
    <definedName name="TEST4___0">#REF!</definedName>
    <definedName name="TEST5">#REF!</definedName>
    <definedName name="TEST5___0">#REF!</definedName>
    <definedName name="TESTHKEY">#REF!</definedName>
    <definedName name="TESTHKEY___0">#REF!</definedName>
    <definedName name="TESTKEYS">#REF!</definedName>
    <definedName name="TESTKEYS___0">'[5]предопл'!#REF!</definedName>
    <definedName name="TESTKEYS___26">#REF!</definedName>
    <definedName name="TESTKEYS___39">#REF!</definedName>
    <definedName name="TESTKEYS___40">#REF!</definedName>
    <definedName name="TESTVKEY">#REF!</definedName>
    <definedName name="TESTVKEY___0">'[5]предопл'!#REF!</definedName>
    <definedName name="TESTVKEY___26">#REF!</definedName>
    <definedName name="TESTVKEY___39">#REF!</definedName>
    <definedName name="TESTVKEY___40">#REF!</definedName>
    <definedName name="wrn.Adjusted._.Financials." localSheetId="10" hidden="1">{"Adjusted Balance Sheet",#N/A,FALSE,"HI Lexington";"Adjusted Income Statement",#N/A,FALSE,"HI Lexington"}</definedName>
    <definedName name="wrn.Adjusted._.Financials." localSheetId="4" hidden="1">{"Adjusted Balance Sheet",#N/A,FALSE,"HI Lexington";"Adjusted Income Statement",#N/A,FALSE,"HI Lexington"}</definedName>
    <definedName name="wrn.Adjusted._.Financials." localSheetId="9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ll._.Bass._.Schedules." localSheetId="10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4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9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localSheetId="10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4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9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localSheetId="10" hidden="1">{"Asia cost allocation",#N/A,FALSE,"HI Lexington";"EMEA Cost Allocation",#N/A,FALSE,"HI Lexington"}</definedName>
    <definedName name="wrn.Cost._.Allocations." localSheetId="4" hidden="1">{"Asia cost allocation",#N/A,FALSE,"HI Lexington";"EMEA Cost Allocation",#N/A,FALSE,"HI Lexington"}</definedName>
    <definedName name="wrn.Cost._.Allocations." localSheetId="9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10" hidden="1">{"customer input",#N/A,FALSE,"Customer Input"}</definedName>
    <definedName name="wrn.customer._.input." localSheetId="4" hidden="1">{"customer input",#N/A,FALSE,"Customer Input"}</definedName>
    <definedName name="wrn.customer._.input." localSheetId="9" hidden="1">{"customer input",#N/A,FALSE,"Customer Input"}</definedName>
    <definedName name="wrn.customer._.input." hidden="1">{"customer input",#N/A,FALSE,"Customer Input"}</definedName>
    <definedName name="wrn.customer._.value." localSheetId="10" hidden="1">{"Customer Value",#N/A,FALSE,"Customer Value Analysis"}</definedName>
    <definedName name="wrn.customer._.value." localSheetId="4" hidden="1">{"Customer Value",#N/A,FALSE,"Customer Value Analysis"}</definedName>
    <definedName name="wrn.customer._.value." localSheetId="9" hidden="1">{"Customer Value",#N/A,FALSE,"Customer Value Analysis"}</definedName>
    <definedName name="wrn.customer._.value." hidden="1">{"Customer Value",#N/A,FALSE,"Customer Value Analysis"}</definedName>
    <definedName name="wrn.DCIS." localSheetId="10" hidden="1">{"DCIS",#N/A,FALSE,"IS DCIS ";"DCIS 6_30_96",#N/A,FALSE,"IS DCIS ";"DCIS 6_30_97",#N/A,FALSE,"IS DCIS ";"DCIS LTM",#N/A,FALSE,"IS DCIS "}</definedName>
    <definedName name="wrn.DCIS." localSheetId="4" hidden="1">{"DCIS",#N/A,FALSE,"IS DCIS ";"DCIS 6_30_96",#N/A,FALSE,"IS DCIS ";"DCIS 6_30_97",#N/A,FALSE,"IS DCIS ";"DCIS LTM",#N/A,FALSE,"IS DCIS "}</definedName>
    <definedName name="wrn.DCIS." localSheetId="9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10" hidden="1">{"DMPS 1996",#N/A,FALSE,"IS DMPS";"DMPS 6_30_96",#N/A,FALSE,"IS DMPS";"DMPS 6_30_97",#N/A,FALSE,"IS DMPS";"DMPS LTM",#N/A,FALSE,"IS DMPS"}</definedName>
    <definedName name="wrn.DMPS." localSheetId="4" hidden="1">{"DMPS 1996",#N/A,FALSE,"IS DMPS";"DMPS 6_30_96",#N/A,FALSE,"IS DMPS";"DMPS 6_30_97",#N/A,FALSE,"IS DMPS";"DMPS LTM",#N/A,FALSE,"IS DMPS"}</definedName>
    <definedName name="wrn.DMPS." localSheetId="9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10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4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9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10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4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9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localSheetId="10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4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9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localSheetId="10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4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9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localSheetId="10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4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9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10" hidden="1">{"PI96",#N/A,FALSE,"IS P Inst. ";"PI697",#N/A,FALSE,"IS P Inst. ";"PI696",#N/A,FALSE,"IS P Inst. ";"PILTM",#N/A,FALSE,"IS P Inst. "}</definedName>
    <definedName name="wrn.PI." localSheetId="4" hidden="1">{"PI96",#N/A,FALSE,"IS P Inst. ";"PI697",#N/A,FALSE,"IS P Inst. ";"PI696",#N/A,FALSE,"IS P Inst. ";"PILTM",#N/A,FALSE,"IS P Inst. "}</definedName>
    <definedName name="wrn.PI." localSheetId="9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Revised._.Mancos." localSheetId="10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4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9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4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9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10" hidden="1">{"tax page one",#N/A,FALSE,"Tax-amortization";"tax page two",#N/A,FALSE,"Tax-amortization (2)"}</definedName>
    <definedName name="wrn.Tax._.Amortization." localSheetId="4" hidden="1">{"tax page one",#N/A,FALSE,"Tax-amortization";"tax page two",#N/A,FALSE,"Tax-amortization (2)"}</definedName>
    <definedName name="wrn.Tax._.Amortization." localSheetId="9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10" hidden="1">{"Telecheck 96",#N/A,FALSE,"Telecheck";"Telecheck 6_97",#N/A,FALSE,"Telecheck";"Telecheck 6_96",#N/A,FALSE,"Telecheck";"Telecheck LTM",#N/A,FALSE,"Telecheck"}</definedName>
    <definedName name="wrn.Telecheck._.Residual." localSheetId="4" hidden="1">{"Telecheck 96",#N/A,FALSE,"Telecheck";"Telecheck 6_97",#N/A,FALSE,"Telecheck";"Telecheck 6_96",#N/A,FALSE,"Telecheck";"Telecheck LTM",#N/A,FALSE,"Telecheck"}</definedName>
    <definedName name="wrn.Telecheck._.Residual." localSheetId="9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localSheetId="10" hidden="1">{"Unconsolidated Affiliates",#N/A,FALSE,"HI Lexington";"Midland Hotel",#N/A,FALSE,"HI Lexington"}</definedName>
    <definedName name="wrn.Unconsoliated._.Affiliates." localSheetId="4" hidden="1">{"Unconsolidated Affiliates",#N/A,FALSE,"HI Lexington";"Midland Hotel",#N/A,FALSE,"HI Lexington"}</definedName>
    <definedName name="wrn.Unconsoliated._.Affiliates." localSheetId="9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WU._.residual." localSheetId="10" hidden="1">{"WU 6mths 6_30_97",#N/A,FALSE,"IS P Inst. ";"WU LTM 6_97",#N/A,FALSE,"IS P Inst. ";"WU residual 6_30_97",#N/A,FALSE,"IS P Inst. ";"WU residual 96",#N/A,FALSE,"IS P Inst. "}</definedName>
    <definedName name="wrn.WU._.residual." localSheetId="4" hidden="1">{"WU 6mths 6_30_97",#N/A,FALSE,"IS P Inst. ";"WU LTM 6_97",#N/A,FALSE,"IS P Inst. ";"WU residual 6_30_97",#N/A,FALSE,"IS P Inst. ";"WU residual 96",#N/A,FALSE,"IS P Inst. "}</definedName>
    <definedName name="wrn.WU._.residual." localSheetId="9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>#REF!</definedName>
    <definedName name="YearStart2">#REF!</definedName>
    <definedName name="YearStart3">#REF!</definedName>
    <definedName name="YearStart4">#REF!</definedName>
    <definedName name="YearStart5">#REF!</definedName>
    <definedName name="YearStart6">#REF!</definedName>
    <definedName name="YearStart7">#REF!</definedName>
    <definedName name="ГТД">#REF!</definedName>
    <definedName name="доп2">#REF!</definedName>
    <definedName name="Жовт">'[8]списки'!$I$1:$I$3</definedName>
    <definedName name="зачем">'[9]списки'!$E$1:$E$5</definedName>
    <definedName name="Ира">'[8]списки'!$G$1:$G$3</definedName>
    <definedName name="кого">'[9]списки'!$I$1:$I$3</definedName>
    <definedName name="ктоо">'[9]списки'!$C$1:$C$5</definedName>
    <definedName name="оля">#REF!</definedName>
    <definedName name="ооо">#REF!</definedName>
    <definedName name="сэс">'[8]списки'!$C$1:$C$5</definedName>
    <definedName name="тов.баланс">#REF!</definedName>
    <definedName name="что">'[9]списки'!$G$1:$G$3</definedName>
  </definedNames>
  <calcPr fullCalcOnLoad="1"/>
</workbook>
</file>

<file path=xl/sharedStrings.xml><?xml version="1.0" encoding="utf-8"?>
<sst xmlns="http://schemas.openxmlformats.org/spreadsheetml/2006/main" count="956" uniqueCount="353">
  <si>
    <t>Investīciju naudas plūsma</t>
  </si>
  <si>
    <t>Gads</t>
  </si>
  <si>
    <t>Kopā</t>
  </si>
  <si>
    <t>1.1.</t>
  </si>
  <si>
    <t>Ieņēmumi</t>
  </si>
  <si>
    <t>1.2.</t>
  </si>
  <si>
    <t>Darbības izmaksas</t>
  </si>
  <si>
    <t>1.3.</t>
  </si>
  <si>
    <t>Investīciju izmaksas</t>
  </si>
  <si>
    <t>1.4.</t>
  </si>
  <si>
    <t>Projekta atlikusī vērtība</t>
  </si>
  <si>
    <t>1.5.</t>
  </si>
  <si>
    <t>Neto naudas plūsma</t>
  </si>
  <si>
    <t>Diskontēšana</t>
  </si>
  <si>
    <t>2.1.</t>
  </si>
  <si>
    <t>%</t>
  </si>
  <si>
    <t>2.2.</t>
  </si>
  <si>
    <t>Projekta dzīves cikls</t>
  </si>
  <si>
    <t>gadi</t>
  </si>
  <si>
    <t>2.3.</t>
  </si>
  <si>
    <t>Diskonta faktors</t>
  </si>
  <si>
    <t>faktors</t>
  </si>
  <si>
    <t>2.4.</t>
  </si>
  <si>
    <t>Diskontētie ieņēmumi</t>
  </si>
  <si>
    <t>2.5.</t>
  </si>
  <si>
    <t>Diskontētās darbības izmaksas</t>
  </si>
  <si>
    <t>2.6.</t>
  </si>
  <si>
    <t>Diskontētās investīciju izmaksas</t>
  </si>
  <si>
    <t>2.7.</t>
  </si>
  <si>
    <t>Diskontētā projekta atlikusī vērtība</t>
  </si>
  <si>
    <t>2.8.</t>
  </si>
  <si>
    <t>Diskontētā neto naudas plūsma</t>
  </si>
  <si>
    <t>Pieņēmumu definēšana finanšu analīzes veikšanai</t>
  </si>
  <si>
    <t>Atsauce uz metodikas punktu</t>
  </si>
  <si>
    <t>Nediskontēti</t>
  </si>
  <si>
    <t>Diskontēti</t>
  </si>
  <si>
    <t>3.1.</t>
  </si>
  <si>
    <t>4.2.2.p. g)</t>
  </si>
  <si>
    <t>3.2.</t>
  </si>
  <si>
    <t>3.3.</t>
  </si>
  <si>
    <t>3.4.</t>
  </si>
  <si>
    <t>4.2.2.p. e)</t>
  </si>
  <si>
    <t>3.5.</t>
  </si>
  <si>
    <t>Rādītāju aprēķināšana</t>
  </si>
  <si>
    <t>4.1.</t>
  </si>
  <si>
    <t>Finansiālais investīciju neto tagadnes ienesīgums (FNPV/C)</t>
  </si>
  <si>
    <t>4.2.3.p.</t>
  </si>
  <si>
    <t>4.3.</t>
  </si>
  <si>
    <t>Finanšu iekšējā investīciju peļņas norma (FRR/C)</t>
  </si>
  <si>
    <t>4.2.4.p.</t>
  </si>
  <si>
    <t>4.5.</t>
  </si>
  <si>
    <t>4.2.2.p. l)</t>
  </si>
  <si>
    <t>4.6.</t>
  </si>
  <si>
    <t>Maksimālais ES finansējuma apjoms</t>
  </si>
  <si>
    <t>Kapitāla naudas plūsma</t>
  </si>
  <si>
    <t>Finansēšanas izmaksas</t>
  </si>
  <si>
    <t>Aizņēmuma pamatsumma un procenti</t>
  </si>
  <si>
    <t>Pašu kapitāls</t>
  </si>
  <si>
    <t>1.6.</t>
  </si>
  <si>
    <t>1.7.</t>
  </si>
  <si>
    <t>1.8.</t>
  </si>
  <si>
    <t>Diskontētās finansēšanas izmaksas</t>
  </si>
  <si>
    <t>Diskontētā aizņēmuma pamatsumma un procenti</t>
  </si>
  <si>
    <t>Diskontētais pašu kapitāls</t>
  </si>
  <si>
    <t>2.10.</t>
  </si>
  <si>
    <t>Diskontētā atlikusī vērtība</t>
  </si>
  <si>
    <t>4.2.5.p.</t>
  </si>
  <si>
    <t>4.4.</t>
  </si>
  <si>
    <t>4.2.6.p.</t>
  </si>
  <si>
    <t>Papildus izmaksu naudas plūsma</t>
  </si>
  <si>
    <t>Finanšu resursu analīze - finansiālā ilgtspēja</t>
  </si>
  <si>
    <t>ES fondu līdzfinansējums</t>
  </si>
  <si>
    <t xml:space="preserve"> Citi izdevumi</t>
  </si>
  <si>
    <t>4.2.</t>
  </si>
  <si>
    <t>Ekonomiskā neto pašreizējā vērtība (ENPV)</t>
  </si>
  <si>
    <t>Ekonomiskā ienesīguma vērtība (ERR)</t>
  </si>
  <si>
    <t>Ieguvumu un izmaksu attiecība (B/C)</t>
  </si>
  <si>
    <t>1.3.1.</t>
  </si>
  <si>
    <t>1.3.2.</t>
  </si>
  <si>
    <t>Neparedzētās izmaksas (5%)</t>
  </si>
  <si>
    <t>1.2.1.</t>
  </si>
  <si>
    <t>1.2.2.</t>
  </si>
  <si>
    <t>Ikdienas darbības izmaksas</t>
  </si>
  <si>
    <t>Periodiskās darbības izmaksas</t>
  </si>
  <si>
    <t>Aizņēmuma noformēšana</t>
  </si>
  <si>
    <t>3.7.</t>
  </si>
  <si>
    <t>1.1.1.</t>
  </si>
  <si>
    <t>1.1.2.</t>
  </si>
  <si>
    <t>1.1.3.</t>
  </si>
  <si>
    <t>1.1.4.</t>
  </si>
  <si>
    <t>1.3.1.1.</t>
  </si>
  <si>
    <t>1.3.1.2.</t>
  </si>
  <si>
    <t>1.3.1.3.</t>
  </si>
  <si>
    <t>Investīciju izmaksas bez neparedzētajām izmaksām</t>
  </si>
  <si>
    <t>Vērtība pēc mainīgā izmaiņām</t>
  </si>
  <si>
    <t>Vērtība bez mainīgā izmaiņām</t>
  </si>
  <si>
    <t>Jūtīgo mainīgo elastības pārbaude, %
(0% atbilst bāzes vērtībai)</t>
  </si>
  <si>
    <t>Ietaupītās izmaksas</t>
  </si>
  <si>
    <t>Kopējie ieņēmumi (+)</t>
  </si>
  <si>
    <t>Kopējās izmaksas (-):</t>
  </si>
  <si>
    <t>Sociālekonomiskā analīze</t>
  </si>
  <si>
    <t>Finansiālais investīciju neto tagadnes ienesīgums (FNPVc)</t>
  </si>
  <si>
    <t>Finanšu iekšējā investīciju peļņas norma (FRRc)</t>
  </si>
  <si>
    <t>Finansiālais kapitāla neto tagadnes ienesīgums (FNPVk)</t>
  </si>
  <si>
    <t>Finanšu iekšējā kapitāla peļņas norma (FRRk)</t>
  </si>
  <si>
    <t>4.7.</t>
  </si>
  <si>
    <t>4.8.</t>
  </si>
  <si>
    <t>Novirze</t>
  </si>
  <si>
    <t>4.2.2.p.e)f)</t>
  </si>
  <si>
    <t>4.2.9. p.</t>
  </si>
  <si>
    <t>4.2.10.p.</t>
  </si>
  <si>
    <t>4.2.2.p.c)d)</t>
  </si>
  <si>
    <t>1.4.1.</t>
  </si>
  <si>
    <t>1.4.2.</t>
  </si>
  <si>
    <t>Procentu maksājumi</t>
  </si>
  <si>
    <t>Pamatsummas atmaksa</t>
  </si>
  <si>
    <t>2.9.</t>
  </si>
  <si>
    <t>3.6.</t>
  </si>
  <si>
    <t>1.4.1.1.</t>
  </si>
  <si>
    <t>1.4.1.2.</t>
  </si>
  <si>
    <t>1.5.1.</t>
  </si>
  <si>
    <t>Diskontētās ietaupītās izmaksas</t>
  </si>
  <si>
    <t>Aizņēmuma pamatsumma un procenti (atmaksa)</t>
  </si>
  <si>
    <t>Aizņēmuma pamatsummas saņemšana</t>
  </si>
  <si>
    <t>Kopējie ieņēmumi (+):</t>
  </si>
  <si>
    <t>Darbaspēka izmaksas</t>
  </si>
  <si>
    <t>Fiskālās korekcijas</t>
  </si>
  <si>
    <t xml:space="preserve">1.2. </t>
  </si>
  <si>
    <t>procentpunkti</t>
  </si>
  <si>
    <t>Rādītāji DNR &gt;0</t>
  </si>
  <si>
    <t>Rādītāji DNR≤0</t>
  </si>
  <si>
    <t>Ja projektā nav ieņēmumu, tad finansējuma deficīta likme ir "1"</t>
  </si>
  <si>
    <t>Ja projektā nav ieņēmumu un finansējuma deficīta likme ir "1", tad lēmuma summa ir vienāda ar projekta attiecināmajām izmaksām (visām projekta attiecināmajām izmaksām tiek piemērots ES SF līdzfinansējums)</t>
  </si>
  <si>
    <t>Kopējas projekta investīciju izmaksas bez neparedzētajām izmaksām</t>
  </si>
  <si>
    <t>Attiecināmās izmaksas</t>
  </si>
  <si>
    <t>Tiešās izmaksas</t>
  </si>
  <si>
    <t>Netiešās izmaksas</t>
  </si>
  <si>
    <t>Neattiecināmās izmaksas</t>
  </si>
  <si>
    <t>Neparedzētās izmaksas</t>
  </si>
  <si>
    <t>Aizkraukle</t>
  </si>
  <si>
    <t>Cēsis</t>
  </si>
  <si>
    <t>Gulbene</t>
  </si>
  <si>
    <t>Jēkabpils</t>
  </si>
  <si>
    <t>Kuldīga</t>
  </si>
  <si>
    <t>Madona</t>
  </si>
  <si>
    <t>Saldus</t>
  </si>
  <si>
    <t>Talsi</t>
  </si>
  <si>
    <t>Investīciju izmaksas kopā</t>
  </si>
  <si>
    <t>3.4.1.</t>
  </si>
  <si>
    <t>3.4.2.</t>
  </si>
  <si>
    <t>2.7.1.</t>
  </si>
  <si>
    <t>2.7.2.</t>
  </si>
  <si>
    <t>1.5.2.</t>
  </si>
  <si>
    <t>2.4.1.</t>
  </si>
  <si>
    <t>2.4.2.</t>
  </si>
  <si>
    <t>2.5.1.</t>
  </si>
  <si>
    <t>2.5.2.</t>
  </si>
  <si>
    <t>2.6.1.</t>
  </si>
  <si>
    <t>2.6.2.</t>
  </si>
  <si>
    <t>2.8.1.</t>
  </si>
  <si>
    <t>2.8.2.</t>
  </si>
  <si>
    <t>3.1.1.</t>
  </si>
  <si>
    <t>3.1.2.</t>
  </si>
  <si>
    <t>1.4.1.1.2.</t>
  </si>
  <si>
    <t>1.4.1.1.3.</t>
  </si>
  <si>
    <t>1.4.1.1.4.</t>
  </si>
  <si>
    <t>1.4.1.1.5.</t>
  </si>
  <si>
    <t>1.4.1.1.6.</t>
  </si>
  <si>
    <t>1.4.1.1.7.</t>
  </si>
  <si>
    <t>1.4.1.1.8.</t>
  </si>
  <si>
    <t>1.4.1.1.9.</t>
  </si>
  <si>
    <t>1.4.1.2.1.</t>
  </si>
  <si>
    <t>1.4.1.2.2.</t>
  </si>
  <si>
    <t>3.2.1.</t>
  </si>
  <si>
    <t>3.2.2.</t>
  </si>
  <si>
    <t>3.3.1.</t>
  </si>
  <si>
    <t>3.3.2.</t>
  </si>
  <si>
    <t>3.5.1.</t>
  </si>
  <si>
    <t>3.5.2.</t>
  </si>
  <si>
    <t>4.3.1.</t>
  </si>
  <si>
    <t>4.3.2.</t>
  </si>
  <si>
    <t>Tīrie ieņēmumi kopā (DNR)</t>
  </si>
  <si>
    <t>Projekta atbilstīgie izdevumi kopā</t>
  </si>
  <si>
    <t>4.4.1.</t>
  </si>
  <si>
    <t>4.4.2.</t>
  </si>
  <si>
    <t>Finansējuma deficīta likme ( R):</t>
  </si>
  <si>
    <t>4.5.1.</t>
  </si>
  <si>
    <t>4.5.2.</t>
  </si>
  <si>
    <t>Projekta attiecināmās izmaksas (EC) kopā</t>
  </si>
  <si>
    <t>4.6.1.</t>
  </si>
  <si>
    <t>4.6.2.</t>
  </si>
  <si>
    <t>4.7.1.</t>
  </si>
  <si>
    <t>4.7.2.</t>
  </si>
  <si>
    <t>Lēmuma summa  (DA) kopā</t>
  </si>
  <si>
    <t>5.1.</t>
  </si>
  <si>
    <t>6.1.</t>
  </si>
  <si>
    <t>6.2.</t>
  </si>
  <si>
    <t>Sociālekonomiskie ieguvumi</t>
  </si>
  <si>
    <t>Finanšu ieguvumi</t>
  </si>
  <si>
    <t>Sociālekonomiskie un finanšu ieguvumi</t>
  </si>
  <si>
    <t>Sociālekonomiskie zaudējumi</t>
  </si>
  <si>
    <t>Finanšu izmaksas</t>
  </si>
  <si>
    <t>5.1.1.</t>
  </si>
  <si>
    <t>5.2.</t>
  </si>
  <si>
    <t>5.2.1.</t>
  </si>
  <si>
    <t>5.2.2.</t>
  </si>
  <si>
    <t>5.2.4.</t>
  </si>
  <si>
    <t>5.1.2.</t>
  </si>
  <si>
    <t>Projektā ieguldītais kapitāls</t>
  </si>
  <si>
    <t>7.1.</t>
  </si>
  <si>
    <t>7.2.</t>
  </si>
  <si>
    <t>Valsts budežeta līdzfinansējums (neskaitot aktivitātes nacionālo publisko finansējumu)</t>
  </si>
  <si>
    <t>Kopējās izmaksas un projektā ieguldītais kapitāls (-):</t>
  </si>
  <si>
    <t>6.3.</t>
  </si>
  <si>
    <t>Investīciju izmaksu darbaspēka izmaksu fiskālās korekcijas</t>
  </si>
  <si>
    <t>Darbības izmaksu darbaspēka izmaksu fiskālās korekcijas</t>
  </si>
  <si>
    <t>Finanšu un sociālekonomiskās izmaksas</t>
  </si>
  <si>
    <t>Dati jāievada projekta iesniedzējam</t>
  </si>
  <si>
    <t>Dati tiek aprēķināti automātiski (Izmantojot datus no citas lapas)</t>
  </si>
  <si>
    <t>Dati tiek aprēķināti automātiski (Kopsumma)</t>
  </si>
  <si>
    <t>Dati tiek aprēķināti automātiski (Esošajā lapā)</t>
  </si>
  <si>
    <t>Dati nav jāievada</t>
  </si>
  <si>
    <t>Dati tiks precizēti</t>
  </si>
  <si>
    <t>Mainīgais</t>
  </si>
  <si>
    <t xml:space="preserve">Naudas plūsmas pozīcijas </t>
  </si>
  <si>
    <t>1.4.1.1.1.</t>
  </si>
  <si>
    <t>Naudas plūsmas pozīcijas</t>
  </si>
  <si>
    <t>3.1.3.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</si>
  <si>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</si>
  <si>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</si>
  <si>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</si>
  <si>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</si>
  <si>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</si>
  <si>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</si>
  <si>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</si>
  <si>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</si>
  <si>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</si>
  <si>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4.1.1.9.</t>
  </si>
  <si>
    <t>4.1.2.</t>
  </si>
  <si>
    <t>4.1.2.1.</t>
  </si>
  <si>
    <t>4.1.2.2.</t>
  </si>
  <si>
    <t>1.2.1.1.</t>
  </si>
  <si>
    <t>1.2.1.2.</t>
  </si>
  <si>
    <t>Finanšu un sociālekonomiskie ieguvumi</t>
  </si>
  <si>
    <t>1.6.1.</t>
  </si>
  <si>
    <t>1.6.2.</t>
  </si>
  <si>
    <t>1.7.1.</t>
  </si>
  <si>
    <t>1.7.2.</t>
  </si>
  <si>
    <t>1.7.1.1.</t>
  </si>
  <si>
    <t>1.7.1.2.</t>
  </si>
  <si>
    <t>1.7.1.3.</t>
  </si>
  <si>
    <t>1.8.1.</t>
  </si>
  <si>
    <t>1.8.1.1.</t>
  </si>
  <si>
    <t>1.8.1.1.1.</t>
  </si>
  <si>
    <t>1.8.1.1.2.</t>
  </si>
  <si>
    <t>1.8.1.1.3.</t>
  </si>
  <si>
    <t>1.8.1.1.4.</t>
  </si>
  <si>
    <t>1.8.1.1.5.</t>
  </si>
  <si>
    <t>1.8.1.1.6.</t>
  </si>
  <si>
    <t>1.8.1.1.7.</t>
  </si>
  <si>
    <t>1.8.1.1.8.</t>
  </si>
  <si>
    <t>1.8.1.1.9.</t>
  </si>
  <si>
    <t>1.8.1.2.</t>
  </si>
  <si>
    <t>1.8.1.2.1.</t>
  </si>
  <si>
    <t>1.8.1.2.2.</t>
  </si>
  <si>
    <t>1.8.2.</t>
  </si>
  <si>
    <t>1.9.</t>
  </si>
  <si>
    <t>1.9.1.</t>
  </si>
  <si>
    <t>1.9.2.</t>
  </si>
  <si>
    <t>1.9.3.</t>
  </si>
  <si>
    <t>1.10.</t>
  </si>
  <si>
    <t>1.11.</t>
  </si>
  <si>
    <t>Diskontētie sociālekonomiskie ieguvumi</t>
  </si>
  <si>
    <t>Diskotntēta projekta atlikusī vērtība</t>
  </si>
  <si>
    <t>Diskontēti finanšu un sociālekonomiskie ieguvumi</t>
  </si>
  <si>
    <t>Diskontēti sociālekonomiskie zaudējumi</t>
  </si>
  <si>
    <t>Diskontētas darbības izmaksas</t>
  </si>
  <si>
    <t>Diskontētas investīciju izmaksas</t>
  </si>
  <si>
    <t>Diskontētas fiskālās korekcijas</t>
  </si>
  <si>
    <t>Diskontētas finanšu un sociālekonomiskās izmaksas</t>
  </si>
  <si>
    <t>Diskontēta sociālekonomiskā naudas plūsma</t>
  </si>
  <si>
    <t>2.11.</t>
  </si>
  <si>
    <t>2.12.</t>
  </si>
  <si>
    <t>2.13.</t>
  </si>
  <si>
    <t>2.14.</t>
  </si>
  <si>
    <t>3.8.</t>
  </si>
  <si>
    <t>3.9.</t>
  </si>
  <si>
    <t>3.10.</t>
  </si>
  <si>
    <t>Sociālekonomiskā naudas plūsma</t>
  </si>
  <si>
    <t>3.11.</t>
  </si>
  <si>
    <t>Diskontētie finanšu ieguvumi</t>
  </si>
  <si>
    <t>Diskontētie sociālekonomiskie un finanšu ieguvumi</t>
  </si>
  <si>
    <t>Diskontētie sociālekonomiskie zaudējumi</t>
  </si>
  <si>
    <t>Diskontētās finanšu izmaksas</t>
  </si>
  <si>
    <t>Diskontētās fiskālās korekcijas</t>
  </si>
  <si>
    <t>Reālā finansiālā diskonta likme</t>
  </si>
  <si>
    <t>Reālā sociālā diskonta likme</t>
  </si>
  <si>
    <t>4.2.2.p.g)h)</t>
  </si>
  <si>
    <t>4.2.2.p.i)l)</t>
  </si>
  <si>
    <t>4.2.2.p.j)k)</t>
  </si>
  <si>
    <t>4.2.2.p. i)</t>
  </si>
  <si>
    <t>4.2.2. j)</t>
  </si>
  <si>
    <t>4.2.2.p. c)</t>
  </si>
  <si>
    <t>Projekta atbilstīgie izdevumi MK noteikumu Nr.91 16.2.3.apakšpunktā noteiktajām darbībām</t>
  </si>
  <si>
    <t>Finansējuma deficīta likme darbībām izņemot MK noteikumu Nr.91 16.2.3.apakšpunktā noteiktās</t>
  </si>
  <si>
    <t>Finansējuma deficīta likme ( R) MK noteikumu Nr.91 16.2.3.apakšpunkta darbībām:</t>
  </si>
  <si>
    <t>Projekta attiecināmās izmaksas darbībām izņemot MK noteikumu Nr.91 16.2.3.apakšpunktā noteiktās</t>
  </si>
  <si>
    <t>Projekta attiecināmās izmaksas MK noteikumu Nr.91 16.2.3.apakšpunktā noteiktajām darbībām</t>
  </si>
  <si>
    <t>Lēmuma summa izņemot MK noteikumu Nr.91 16.2.3.apakšpunktā noteiktajām darbībām</t>
  </si>
  <si>
    <t>Lēmuma summa MK noteikumu Nr.91 16.2.3.apakšpunktā noteiktajām darbībām</t>
  </si>
  <si>
    <t xml:space="preserve">Izvēlēties finansējuma deficīta likmi MK noteikumu Nr.91 16.2.3.apakšpunktā noteiktajām darbībām atbilstoši attiecīgajai pašvaldībai, </t>
  </si>
  <si>
    <t>Ieņēmumi no darbībām izņemot MK noteikumu Nr.91 16.2.3.apakšpunktā noteiktās</t>
  </si>
  <si>
    <t>Ieņēmumi no MK noteikumu Nr.91 16.2.3.apakšpunktā noteiktajām darbībām</t>
  </si>
  <si>
    <t>Ietaupītās izmaksas no darbībām izņemot MK noteikumu Nr.91 16.2.3.apakšpunktā noteiktās</t>
  </si>
  <si>
    <t>Ietaupītās izmaksas no MK noteikumu Nr.91 16.2.3.apakšpunktā noteiktajām darbībām</t>
  </si>
  <si>
    <t>Darbības izmaksas darbībām izņemot MK noteikumu Nr.91 16.2.3.apakšpunktā noteiktās</t>
  </si>
  <si>
    <t>Darbības izmaksas MK noteikumu Nr.91 16.2.3.apakšpunktā noteiktajām darbībām</t>
  </si>
  <si>
    <t>Investīciju izmaksas neskaitot MK noteikumu Nr.91 16.2.3.apakšpunktā minētās darbības</t>
  </si>
  <si>
    <t>Investīciju izmaksas MK noteikumu Nr.91 16.2.3.apakšpunkta darbībām</t>
  </si>
  <si>
    <t>Projekta atlikusī vērtība darbībām izņemot MK noteikumu Nr.91 16.2.3.apakšpunktā noteiktajām darbībām</t>
  </si>
  <si>
    <t>Projekta atlikusī vērtība MK noteikumu Nr.91 16.2.3.apakšpunktā noteiktajām darbībām</t>
  </si>
  <si>
    <t>Diskontētie ieņēmumi no darbībām izņemot MK noteikumu Nr.91 16.2.3.apakšpunktā noteiktās</t>
  </si>
  <si>
    <t>Diskontētie ieņēmumi no MK noteikumu Nr.91 16.2.3.apakšpunktā noteiktajām darbībām</t>
  </si>
  <si>
    <t>Diskontētās ietaupītās izmaksas no darbībām izņemot MK noteikumu Nr.91 16.2.3.apakšpunktā noteiktās</t>
  </si>
  <si>
    <t>Diksontētās ietaupītās izmaksas no MK noteikumu Nr.91 16.2.3.apakšpunktā noteiktajām darbībām</t>
  </si>
  <si>
    <t>Diskontētās darbības izmaksas darbībām izņemot MK noteikumu Nr.91 16.2.3.apakšpunktā noteiktās</t>
  </si>
  <si>
    <t>Diskontētās darbības izmaksas MK noteikumu Nr.91 16.2.3.apakšpunktā noteiktajām darbībām</t>
  </si>
  <si>
    <t>Diskontētās investīciju izmaksas neskaitot MK noteikumu Nr.91 16.2.3.apakšpunktā minētās darbības</t>
  </si>
  <si>
    <t>Diskontētās investīciju izmaksas MK noteikumu Nr.91 16.2.3.apakšpunkta darbībām</t>
  </si>
  <si>
    <t>Diskontētā projekta atlikusī vērtība darbībām izņemot MK noteikumu Nr.91 16.2.3.apakšpunktā noteiktajām darbībām</t>
  </si>
  <si>
    <t>Diskontētā projekta atlikusī vērtība MK noteikumu Nr.91 16.2.3.apakšpunktā noteiktajām darbībām</t>
  </si>
  <si>
    <t>Tīrie ieņēmumi darbībām izņemot MK noteikumu Nr.91 16.2.3.apakšpunktu</t>
  </si>
  <si>
    <t>Tīrie ieņēmumi MK noteikumu Nr.91 16.2.3.apakšpunktā noteiktajām darbībām</t>
  </si>
  <si>
    <t>Projekta atbilstīgie izdevumi darbībām izņemot MK noteikumu Nr.91 16.2.3.apakšpunktā noteiktās</t>
  </si>
  <si>
    <t>Investīciju izmaksas darbībām izņemot MK noteikumu Nr.91 16.2.3.apakšpunktā noteiktajām</t>
  </si>
  <si>
    <t>Investīciju izmaksas atbilstoši MK noteikumu Nr. 91 16.2.3.apakšpunktā minētajām darbībām</t>
  </si>
  <si>
    <t>„ar projektu”</t>
  </si>
  <si>
    <t>„bez projekta”</t>
  </si>
  <si>
    <t>Daugavpils</t>
  </si>
  <si>
    <t>Jelgava</t>
  </si>
  <si>
    <t>Liepāja</t>
  </si>
  <si>
    <t>Līvāni</t>
  </si>
  <si>
    <t>Rēzekne</t>
  </si>
  <si>
    <t>Smiltene</t>
  </si>
  <si>
    <t>Valmiera</t>
  </si>
  <si>
    <t>Ventspils</t>
  </si>
  <si>
    <t>Attiecināmās izmkasas ir vienādas neatkarīgi no ieņēmumu apjoma</t>
  </si>
  <si>
    <t>4.2.2.l)</t>
  </si>
  <si>
    <t>4.2.2.m)</t>
  </si>
  <si>
    <t>4.3.4.1.p.</t>
  </si>
  <si>
    <t>4.3.4.2.p.</t>
  </si>
  <si>
    <t>4.3.4.3.p.</t>
  </si>
  <si>
    <t>EUR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</si>
</sst>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-[$€-2]* #,##0.00_-;\-[$€-2]* #,##0.00_-;_-[$€-2]* &quot;-&quot;??_-"/>
    <numFmt numFmtId="166" formatCode="0.000"/>
    <numFmt numFmtId="167" formatCode="dd\ mmm\ yy"/>
    <numFmt numFmtId="168" formatCode="General&quot;.&quot;"/>
    <numFmt numFmtId="169" formatCode="#,##0;\(#,##0\);&quot;-&quot;"/>
    <numFmt numFmtId="170" formatCode="#,##0_);\(#,##0\);&quot; - &quot;_);@_)"/>
    <numFmt numFmtId="171" formatCode="#,##0;[Red]\(#,##0\);0"/>
    <numFmt numFmtId="172" formatCode="d\ mmmm\ yyyy"/>
    <numFmt numFmtId="173" formatCode="0.00;[Red]0.00"/>
    <numFmt numFmtId="174" formatCode="\ #,##0.00_);\(#,##0.00\);&quot; - &quot;_);@_)"/>
    <numFmt numFmtId="175" formatCode="\ #,##0.000_);\(#,##0.000\);&quot; - &quot;_);@_)"/>
    <numFmt numFmtId="176" formatCode="\ #,##0.0_);\(#,##0.0\);&quot; - &quot;_);@_)"/>
    <numFmt numFmtId="177" formatCode="_(\ #,##0.0_%_);_(\ \(#,##0.0_%\);_(\ &quot; - &quot;_%_);_(@_)"/>
    <numFmt numFmtId="178" formatCode="_(\ #,##0.0%_);_(\ \(#,##0.0%\);_(\ &quot; - &quot;\%_);_(@_)"/>
    <numFmt numFmtId="179" formatCode="_(* #,###.0_);_(* \(#,###.0\);_(* &quot;-&quot;?_);_(@_)"/>
    <numFmt numFmtId="180" formatCode="#,##0;\(#,##0\);&quot;0&quot;"/>
    <numFmt numFmtId="181" formatCode="0.0%"/>
    <numFmt numFmtId="182" formatCode="\+0.00%;\-0.00%;0%"/>
    <numFmt numFmtId="183" formatCode="0.0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32"/>
      <name val="Arial Narrow"/>
      <family val="2"/>
    </font>
    <font>
      <sz val="11"/>
      <color indexed="9"/>
      <name val="Calibri"/>
      <family val="2"/>
    </font>
    <font>
      <sz val="8"/>
      <name val="Times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Accounting"/>
      <sz val="10"/>
      <name val="Times New Roman"/>
      <family val="1"/>
    </font>
    <font>
      <sz val="10"/>
      <name val="MS Sans Serif"/>
      <family val="2"/>
    </font>
    <font>
      <i/>
      <sz val="8"/>
      <name val="Arial"/>
      <family val="2"/>
    </font>
    <font>
      <sz val="8"/>
      <color indexed="8"/>
      <name val="Wingding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b/>
      <sz val="11"/>
      <color indexed="2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8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1">
      <alignment horizontal="left"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9" fontId="5" fillId="0" borderId="1">
      <alignment horizontal="left" vertical="center"/>
      <protection/>
    </xf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" fillId="0" borderId="0">
      <alignment/>
      <protection/>
    </xf>
    <xf numFmtId="0" fontId="76" fillId="40" borderId="0" applyNumberFormat="0" applyBorder="0" applyAlignment="0" applyProtection="0"/>
    <xf numFmtId="0" fontId="77" fillId="41" borderId="2" applyNumberFormat="0" applyAlignment="0" applyProtection="0"/>
    <xf numFmtId="0" fontId="78" fillId="42" borderId="3" applyNumberFormat="0" applyAlignment="0" applyProtection="0"/>
    <xf numFmtId="0" fontId="8" fillId="43" borderId="0">
      <alignment horizontal="left"/>
      <protection/>
    </xf>
    <xf numFmtId="0" fontId="9" fillId="43" borderId="0">
      <alignment horizontal="right"/>
      <protection/>
    </xf>
    <xf numFmtId="0" fontId="10" fillId="44" borderId="0">
      <alignment horizontal="center"/>
      <protection/>
    </xf>
    <xf numFmtId="0" fontId="9" fillId="43" borderId="0">
      <alignment horizontal="right"/>
      <protection/>
    </xf>
    <xf numFmtId="0" fontId="11" fillId="44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>
      <alignment/>
      <protection/>
    </xf>
    <xf numFmtId="179" fontId="12" fillId="0" borderId="0">
      <alignment/>
      <protection/>
    </xf>
    <xf numFmtId="164" fontId="13" fillId="0" borderId="0">
      <alignment/>
      <protection/>
    </xf>
    <xf numFmtId="165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9" fontId="14" fillId="0" borderId="0" applyNumberFormat="0" applyFill="0" applyBorder="0" applyProtection="0">
      <alignment horizontal="center" vertical="top"/>
    </xf>
    <xf numFmtId="177" fontId="15" fillId="0" borderId="0" applyBorder="0">
      <alignment horizontal="right" vertical="top"/>
      <protection/>
    </xf>
    <xf numFmtId="178" fontId="14" fillId="0" borderId="0" applyBorder="0">
      <alignment horizontal="right" vertical="top"/>
      <protection/>
    </xf>
    <xf numFmtId="178" fontId="15" fillId="0" borderId="0" applyBorder="0">
      <alignment horizontal="right" vertical="top"/>
      <protection/>
    </xf>
    <xf numFmtId="170" fontId="14" fillId="0" borderId="0" applyFill="0" applyBorder="0">
      <alignment horizontal="right" vertical="top"/>
      <protection/>
    </xf>
    <xf numFmtId="176" fontId="14" fillId="0" borderId="0" applyFill="0" applyBorder="0">
      <alignment horizontal="right" vertical="top"/>
      <protection/>
    </xf>
    <xf numFmtId="174" fontId="14" fillId="0" borderId="0" applyFill="0" applyBorder="0">
      <alignment horizontal="right" vertical="top"/>
      <protection/>
    </xf>
    <xf numFmtId="175" fontId="14" fillId="0" borderId="0" applyFill="0" applyBorder="0">
      <alignment horizontal="right" vertical="top"/>
      <protection/>
    </xf>
    <xf numFmtId="0" fontId="16" fillId="0" borderId="0">
      <alignment horizontal="left"/>
      <protection/>
    </xf>
    <xf numFmtId="0" fontId="16" fillId="0" borderId="1">
      <alignment horizontal="right" wrapText="1"/>
      <protection/>
    </xf>
    <xf numFmtId="169" fontId="5" fillId="0" borderId="1">
      <alignment horizontal="left"/>
      <protection/>
    </xf>
    <xf numFmtId="0" fontId="17" fillId="0" borderId="0">
      <alignment vertical="center"/>
      <protection/>
    </xf>
    <xf numFmtId="172" fontId="17" fillId="0" borderId="0">
      <alignment horizontal="left" vertical="center"/>
      <protection/>
    </xf>
    <xf numFmtId="171" fontId="18" fillId="0" borderId="0">
      <alignment vertical="center"/>
      <protection/>
    </xf>
    <xf numFmtId="0" fontId="19" fillId="0" borderId="0">
      <alignment vertical="center"/>
      <protection/>
    </xf>
    <xf numFmtId="169" fontId="5" fillId="0" borderId="1">
      <alignment horizontal="left"/>
      <protection/>
    </xf>
    <xf numFmtId="168" fontId="20" fillId="45" borderId="4" applyAlignment="0" applyProtection="0"/>
    <xf numFmtId="0" fontId="21" fillId="0" borderId="0" applyNumberFormat="0" applyFill="0" applyBorder="0" applyAlignment="0" applyProtection="0"/>
    <xf numFmtId="169" fontId="22" fillId="0" borderId="0" applyFill="0" applyBorder="0">
      <alignment vertical="top"/>
      <protection/>
    </xf>
    <xf numFmtId="169" fontId="23" fillId="0" borderId="0" applyFill="0" applyBorder="0" applyProtection="0">
      <alignment vertical="top"/>
    </xf>
    <xf numFmtId="169" fontId="24" fillId="0" borderId="0">
      <alignment vertical="top"/>
      <protection/>
    </xf>
    <xf numFmtId="169" fontId="14" fillId="0" borderId="0">
      <alignment horizontal="center"/>
      <protection/>
    </xf>
    <xf numFmtId="169" fontId="25" fillId="0" borderId="1">
      <alignment horizontal="center"/>
      <protection/>
    </xf>
    <xf numFmtId="41" fontId="14" fillId="0" borderId="1" applyFill="0" applyBorder="0" applyProtection="0">
      <alignment horizontal="right" vertical="top"/>
    </xf>
    <xf numFmtId="169" fontId="26" fillId="0" borderId="0">
      <alignment/>
      <protection/>
    </xf>
    <xf numFmtId="169" fontId="27" fillId="0" borderId="0">
      <alignment/>
      <protection/>
    </xf>
    <xf numFmtId="169" fontId="28" fillId="0" borderId="0">
      <alignment/>
      <protection/>
    </xf>
    <xf numFmtId="169" fontId="0" fillId="0" borderId="0">
      <alignment/>
      <protection/>
    </xf>
    <xf numFmtId="169" fontId="29" fillId="0" borderId="0">
      <alignment horizontal="left" vertical="top" wrapText="1"/>
      <protection/>
    </xf>
    <xf numFmtId="0" fontId="14" fillId="0" borderId="0" applyFill="0" applyBorder="0">
      <alignment horizontal="left" vertical="top" wrapText="1"/>
      <protection/>
    </xf>
    <xf numFmtId="0" fontId="30" fillId="0" borderId="0">
      <alignment horizontal="left" vertical="top" wrapText="1"/>
      <protection/>
    </xf>
    <xf numFmtId="0" fontId="31" fillId="0" borderId="0">
      <alignment horizontal="left" vertical="top" wrapText="1"/>
      <protection/>
    </xf>
    <xf numFmtId="0" fontId="15" fillId="0" borderId="0">
      <alignment horizontal="left" vertical="top" wrapText="1"/>
      <protection/>
    </xf>
    <xf numFmtId="0" fontId="80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7" borderId="2" applyNumberFormat="0" applyAlignment="0" applyProtection="0"/>
    <xf numFmtId="0" fontId="8" fillId="43" borderId="0">
      <alignment horizontal="left"/>
      <protection/>
    </xf>
    <xf numFmtId="0" fontId="32" fillId="44" borderId="0">
      <alignment horizontal="left"/>
      <protection/>
    </xf>
    <xf numFmtId="0" fontId="87" fillId="0" borderId="8" applyNumberFormat="0" applyFill="0" applyAlignment="0" applyProtection="0"/>
    <xf numFmtId="0" fontId="88" fillId="48" borderId="0" applyNumberFormat="0" applyBorder="0" applyAlignment="0" applyProtection="0"/>
    <xf numFmtId="2" fontId="33" fillId="0" borderId="0">
      <alignment horizontal="left"/>
      <protection/>
    </xf>
    <xf numFmtId="0" fontId="7" fillId="0" borderId="0">
      <alignment/>
      <protection/>
    </xf>
    <xf numFmtId="0" fontId="67" fillId="0" borderId="0">
      <alignment/>
      <protection/>
    </xf>
    <xf numFmtId="0" fontId="0" fillId="49" borderId="9" applyNumberFormat="0" applyFont="0" applyAlignment="0" applyProtection="0"/>
    <xf numFmtId="0" fontId="89" fillId="41" borderId="10" applyNumberFormat="0" applyAlignment="0" applyProtection="0"/>
    <xf numFmtId="4" fontId="4" fillId="44" borderId="0">
      <alignment horizontal="right"/>
      <protection/>
    </xf>
    <xf numFmtId="0" fontId="34" fillId="44" borderId="0">
      <alignment horizontal="center" vertical="center"/>
      <protection/>
    </xf>
    <xf numFmtId="0" fontId="8" fillId="50" borderId="11">
      <alignment/>
      <protection/>
    </xf>
    <xf numFmtId="0" fontId="34" fillId="44" borderId="0" applyBorder="0">
      <alignment horizontal="centerContinuous"/>
      <protection/>
    </xf>
    <xf numFmtId="0" fontId="35" fillId="4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32" fillId="51" borderId="0">
      <alignment horizontal="center"/>
      <protection/>
    </xf>
    <xf numFmtId="49" fontId="36" fillId="44" borderId="0">
      <alignment horizontal="center"/>
      <protection/>
    </xf>
    <xf numFmtId="0" fontId="9" fillId="43" borderId="0">
      <alignment horizontal="center"/>
      <protection/>
    </xf>
    <xf numFmtId="0" fontId="9" fillId="43" borderId="0">
      <alignment horizontal="centerContinuous"/>
      <protection/>
    </xf>
    <xf numFmtId="0" fontId="37" fillId="44" borderId="0">
      <alignment horizontal="left"/>
      <protection/>
    </xf>
    <xf numFmtId="49" fontId="37" fillId="44" borderId="0">
      <alignment horizontal="center"/>
      <protection/>
    </xf>
    <xf numFmtId="0" fontId="8" fillId="43" borderId="0">
      <alignment horizontal="left"/>
      <protection/>
    </xf>
    <xf numFmtId="49" fontId="37" fillId="44" borderId="0">
      <alignment horizontal="left"/>
      <protection/>
    </xf>
    <xf numFmtId="0" fontId="8" fillId="43" borderId="0">
      <alignment horizontal="centerContinuous"/>
      <protection/>
    </xf>
    <xf numFmtId="0" fontId="8" fillId="43" borderId="0">
      <alignment horizontal="right"/>
      <protection/>
    </xf>
    <xf numFmtId="49" fontId="32" fillId="44" borderId="0">
      <alignment horizontal="left"/>
      <protection/>
    </xf>
    <xf numFmtId="0" fontId="9" fillId="43" borderId="0">
      <alignment horizontal="right"/>
      <protection/>
    </xf>
    <xf numFmtId="0" fontId="37" fillId="13" borderId="0">
      <alignment horizontal="center"/>
      <protection/>
    </xf>
    <xf numFmtId="0" fontId="38" fillId="13" borderId="0">
      <alignment horizontal="center"/>
      <protection/>
    </xf>
    <xf numFmtId="0" fontId="2" fillId="52" borderId="12" applyNumberFormat="0" applyProtection="0">
      <alignment horizontal="left" vertical="center" indent="1"/>
    </xf>
    <xf numFmtId="173" fontId="4" fillId="53" borderId="12" applyProtection="0">
      <alignment horizontal="right" vertical="center"/>
    </xf>
    <xf numFmtId="41" fontId="39" fillId="0" borderId="0">
      <alignment/>
      <protection/>
    </xf>
    <xf numFmtId="179" fontId="39" fillId="0" borderId="0">
      <alignment/>
      <protection/>
    </xf>
    <xf numFmtId="0" fontId="40" fillId="0" borderId="0">
      <alignment/>
      <protection/>
    </xf>
    <xf numFmtId="0" fontId="41" fillId="0" borderId="0">
      <alignment horizontal="right"/>
      <protection/>
    </xf>
    <xf numFmtId="0" fontId="37" fillId="0" borderId="0">
      <alignment vertical="top"/>
      <protection/>
    </xf>
    <xf numFmtId="0" fontId="90" fillId="0" borderId="0" applyNumberFormat="0" applyFill="0" applyBorder="0" applyAlignment="0" applyProtection="0"/>
    <xf numFmtId="0" fontId="91" fillId="0" borderId="13" applyNumberFormat="0" applyFill="0" applyAlignment="0" applyProtection="0"/>
    <xf numFmtId="43" fontId="0" fillId="0" borderId="0" applyFont="0" applyFill="0" applyBorder="0" applyAlignment="0" applyProtection="0"/>
    <xf numFmtId="0" fontId="42" fillId="44" borderId="0">
      <alignment horizontal="center"/>
      <protection/>
    </xf>
    <xf numFmtId="0" fontId="92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7" borderId="0" applyNumberFormat="0" applyBorder="0" applyAlignment="0" applyProtection="0"/>
    <xf numFmtId="0" fontId="43" fillId="13" borderId="14" applyNumberFormat="0" applyAlignment="0" applyProtection="0"/>
    <xf numFmtId="0" fontId="44" fillId="45" borderId="15" applyNumberFormat="0" applyAlignment="0" applyProtection="0"/>
    <xf numFmtId="0" fontId="45" fillId="45" borderId="14" applyNumberFormat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58" borderId="20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0" fillId="0" borderId="0">
      <alignment/>
      <protection/>
    </xf>
    <xf numFmtId="0" fontId="53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9" borderId="21" applyNumberFormat="0" applyFont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9" fillId="0" borderId="0">
      <alignment vertical="center"/>
      <protection/>
    </xf>
  </cellStyleXfs>
  <cellXfs count="641">
    <xf numFmtId="0" fontId="0" fillId="0" borderId="0" xfId="0" applyAlignment="1">
      <alignment/>
    </xf>
    <xf numFmtId="0" fontId="61" fillId="0" borderId="0" xfId="124" applyFont="1" applyFill="1" applyProtection="1">
      <alignment/>
      <protection/>
    </xf>
    <xf numFmtId="0" fontId="0" fillId="0" borderId="0" xfId="124" applyFont="1" applyProtection="1">
      <alignment/>
      <protection/>
    </xf>
    <xf numFmtId="0" fontId="0" fillId="0" borderId="0" xfId="124" applyFont="1" applyFill="1" applyProtection="1">
      <alignment/>
      <protection/>
    </xf>
    <xf numFmtId="167" fontId="0" fillId="0" borderId="0" xfId="124" applyNumberFormat="1" applyFont="1" applyFill="1" applyProtection="1">
      <alignment/>
      <protection/>
    </xf>
    <xf numFmtId="0" fontId="0" fillId="0" borderId="0" xfId="124" applyFont="1" applyProtection="1">
      <alignment/>
      <protection/>
    </xf>
    <xf numFmtId="0" fontId="0" fillId="0" borderId="0" xfId="124" applyFont="1" applyAlignment="1" applyProtection="1">
      <alignment horizontal="center"/>
      <protection/>
    </xf>
    <xf numFmtId="0" fontId="0" fillId="0" borderId="23" xfId="124" applyFont="1" applyBorder="1" applyProtection="1">
      <alignment/>
      <protection/>
    </xf>
    <xf numFmtId="0" fontId="0" fillId="0" borderId="24" xfId="124" applyFont="1" applyBorder="1" applyProtection="1">
      <alignment/>
      <protection/>
    </xf>
    <xf numFmtId="0" fontId="0" fillId="0" borderId="24" xfId="124" applyFont="1" applyBorder="1" applyAlignment="1" applyProtection="1">
      <alignment horizontal="center"/>
      <protection/>
    </xf>
    <xf numFmtId="0" fontId="0" fillId="0" borderId="25" xfId="124" applyFont="1" applyBorder="1" applyProtection="1">
      <alignment/>
      <protection/>
    </xf>
    <xf numFmtId="0" fontId="0" fillId="0" borderId="0" xfId="124" applyFont="1" applyBorder="1" applyProtection="1">
      <alignment/>
      <protection/>
    </xf>
    <xf numFmtId="0" fontId="0" fillId="0" borderId="0" xfId="124" applyFont="1" applyBorder="1" applyAlignment="1" applyProtection="1">
      <alignment horizontal="center"/>
      <protection/>
    </xf>
    <xf numFmtId="0" fontId="0" fillId="0" borderId="25" xfId="124" applyFont="1" applyBorder="1" applyProtection="1">
      <alignment/>
      <protection/>
    </xf>
    <xf numFmtId="0" fontId="0" fillId="0" borderId="0" xfId="124" applyFont="1" applyBorder="1" applyProtection="1">
      <alignment/>
      <protection/>
    </xf>
    <xf numFmtId="0" fontId="0" fillId="0" borderId="0" xfId="124" applyFont="1" applyBorder="1" applyAlignment="1" applyProtection="1">
      <alignment horizontal="center"/>
      <protection/>
    </xf>
    <xf numFmtId="0" fontId="0" fillId="0" borderId="26" xfId="124" applyFont="1" applyBorder="1" applyProtection="1">
      <alignment/>
      <protection/>
    </xf>
    <xf numFmtId="0" fontId="0" fillId="0" borderId="27" xfId="124" applyFont="1" applyBorder="1" applyProtection="1">
      <alignment/>
      <protection/>
    </xf>
    <xf numFmtId="1" fontId="0" fillId="0" borderId="0" xfId="124" applyNumberFormat="1" applyFont="1" applyProtection="1">
      <alignment/>
      <protection/>
    </xf>
    <xf numFmtId="0" fontId="2" fillId="0" borderId="0" xfId="124" applyFont="1" applyProtection="1">
      <alignment/>
      <protection/>
    </xf>
    <xf numFmtId="166" fontId="0" fillId="0" borderId="0" xfId="124" applyNumberFormat="1" applyFont="1" applyProtection="1">
      <alignment/>
      <protection/>
    </xf>
    <xf numFmtId="180" fontId="0" fillId="0" borderId="23" xfId="124" applyNumberFormat="1" applyFont="1" applyBorder="1" applyProtection="1">
      <alignment/>
      <protection/>
    </xf>
    <xf numFmtId="180" fontId="0" fillId="0" borderId="24" xfId="124" applyNumberFormat="1" applyFont="1" applyBorder="1" applyProtection="1">
      <alignment/>
      <protection/>
    </xf>
    <xf numFmtId="180" fontId="0" fillId="0" borderId="25" xfId="124" applyNumberFormat="1" applyFont="1" applyBorder="1" applyProtection="1">
      <alignment/>
      <protection/>
    </xf>
    <xf numFmtId="180" fontId="0" fillId="0" borderId="0" xfId="124" applyNumberFormat="1" applyFont="1" applyBorder="1" applyProtection="1">
      <alignment/>
      <protection/>
    </xf>
    <xf numFmtId="0" fontId="0" fillId="0" borderId="27" xfId="124" applyFont="1" applyBorder="1" applyAlignment="1" applyProtection="1">
      <alignment horizontal="center"/>
      <protection/>
    </xf>
    <xf numFmtId="180" fontId="0" fillId="0" borderId="26" xfId="124" applyNumberFormat="1" applyFont="1" applyBorder="1" applyProtection="1">
      <alignment/>
      <protection/>
    </xf>
    <xf numFmtId="180" fontId="0" fillId="0" borderId="27" xfId="124" applyNumberFormat="1" applyFont="1" applyBorder="1" applyProtection="1">
      <alignment/>
      <protection/>
    </xf>
    <xf numFmtId="0" fontId="0" fillId="0" borderId="4" xfId="124" applyFont="1" applyBorder="1" applyProtection="1">
      <alignment/>
      <protection/>
    </xf>
    <xf numFmtId="0" fontId="63" fillId="0" borderId="4" xfId="124" applyFont="1" applyBorder="1" applyProtection="1">
      <alignment/>
      <protection/>
    </xf>
    <xf numFmtId="0" fontId="0" fillId="0" borderId="25" xfId="124" applyFont="1" applyFill="1" applyBorder="1" applyAlignment="1" applyProtection="1">
      <alignment horizontal="center" wrapText="1"/>
      <protection/>
    </xf>
    <xf numFmtId="180" fontId="2" fillId="0" borderId="0" xfId="124" applyNumberFormat="1" applyFont="1" applyProtection="1">
      <alignment/>
      <protection/>
    </xf>
    <xf numFmtId="180" fontId="2" fillId="0" borderId="0" xfId="124" applyNumberFormat="1" applyFont="1" applyBorder="1" applyProtection="1">
      <alignment/>
      <protection/>
    </xf>
    <xf numFmtId="0" fontId="2" fillId="0" borderId="0" xfId="124" applyFont="1" applyBorder="1" applyProtection="1">
      <alignment/>
      <protection/>
    </xf>
    <xf numFmtId="0" fontId="0" fillId="0" borderId="25" xfId="124" applyFont="1" applyFill="1" applyBorder="1" applyAlignment="1" applyProtection="1">
      <alignment horizontal="center"/>
      <protection/>
    </xf>
    <xf numFmtId="0" fontId="0" fillId="0" borderId="25" xfId="124" applyFont="1" applyBorder="1" applyAlignment="1" applyProtection="1">
      <alignment horizontal="center"/>
      <protection/>
    </xf>
    <xf numFmtId="0" fontId="0" fillId="0" borderId="26" xfId="124" applyFont="1" applyBorder="1" applyAlignment="1" applyProtection="1">
      <alignment horizontal="center"/>
      <protection/>
    </xf>
    <xf numFmtId="3" fontId="0" fillId="0" borderId="0" xfId="124" applyNumberFormat="1" applyFont="1" applyProtection="1">
      <alignment/>
      <protection/>
    </xf>
    <xf numFmtId="0" fontId="0" fillId="0" borderId="25" xfId="124" applyFont="1" applyBorder="1" applyAlignment="1" applyProtection="1">
      <alignment horizontal="right"/>
      <protection/>
    </xf>
    <xf numFmtId="180" fontId="0" fillId="0" borderId="0" xfId="124" applyNumberFormat="1" applyFont="1" applyProtection="1">
      <alignment/>
      <protection/>
    </xf>
    <xf numFmtId="0" fontId="0" fillId="0" borderId="25" xfId="124" applyFont="1" applyBorder="1" applyAlignment="1" applyProtection="1">
      <alignment horizontal="center"/>
      <protection/>
    </xf>
    <xf numFmtId="180" fontId="0" fillId="51" borderId="0" xfId="124" applyNumberFormat="1" applyFont="1" applyFill="1" applyBorder="1" applyProtection="1">
      <alignment/>
      <protection locked="0"/>
    </xf>
    <xf numFmtId="180" fontId="0" fillId="51" borderId="0" xfId="124" applyNumberFormat="1" applyFont="1" applyFill="1" applyBorder="1" applyProtection="1">
      <alignment/>
      <protection locked="0"/>
    </xf>
    <xf numFmtId="0" fontId="0" fillId="44" borderId="0" xfId="124" applyFont="1" applyFill="1" applyBorder="1">
      <alignment/>
      <protection/>
    </xf>
    <xf numFmtId="0" fontId="0" fillId="44" borderId="0" xfId="124" applyFont="1" applyFill="1" applyBorder="1">
      <alignment/>
      <protection/>
    </xf>
    <xf numFmtId="0" fontId="61" fillId="44" borderId="0" xfId="124" applyFont="1" applyFill="1" applyBorder="1" applyProtection="1">
      <alignment/>
      <protection/>
    </xf>
    <xf numFmtId="0" fontId="0" fillId="44" borderId="0" xfId="124" applyFont="1" applyFill="1" applyBorder="1" applyProtection="1">
      <alignment/>
      <protection/>
    </xf>
    <xf numFmtId="167" fontId="0" fillId="44" borderId="0" xfId="124" applyNumberFormat="1" applyFont="1" applyFill="1" applyBorder="1" applyProtection="1">
      <alignment/>
      <protection/>
    </xf>
    <xf numFmtId="168" fontId="60" fillId="44" borderId="0" xfId="94" applyFont="1" applyFill="1" applyBorder="1" applyAlignment="1" applyProtection="1">
      <alignment/>
      <protection/>
    </xf>
    <xf numFmtId="0" fontId="0" fillId="44" borderId="0" xfId="124" applyFont="1" applyFill="1" applyBorder="1" applyProtection="1">
      <alignment/>
      <protection/>
    </xf>
    <xf numFmtId="0" fontId="0" fillId="0" borderId="28" xfId="124" applyFont="1" applyBorder="1" applyProtection="1">
      <alignment/>
      <protection/>
    </xf>
    <xf numFmtId="0" fontId="0" fillId="0" borderId="29" xfId="124" applyFont="1" applyBorder="1" applyProtection="1">
      <alignment/>
      <protection/>
    </xf>
    <xf numFmtId="180" fontId="0" fillId="33" borderId="0" xfId="124" applyNumberFormat="1" applyFont="1" applyFill="1" applyBorder="1" applyProtection="1">
      <alignment/>
      <protection locked="0"/>
    </xf>
    <xf numFmtId="180" fontId="0" fillId="33" borderId="27" xfId="124" applyNumberFormat="1" applyFont="1" applyFill="1" applyBorder="1" applyProtection="1">
      <alignment/>
      <protection locked="0"/>
    </xf>
    <xf numFmtId="2" fontId="0" fillId="0" borderId="0" xfId="124" applyNumberFormat="1" applyFont="1" applyFill="1" applyProtection="1">
      <alignment/>
      <protection/>
    </xf>
    <xf numFmtId="0" fontId="2" fillId="0" borderId="24" xfId="124" applyFont="1" applyBorder="1" applyProtection="1">
      <alignment/>
      <protection/>
    </xf>
    <xf numFmtId="9" fontId="0" fillId="0" borderId="0" xfId="133" applyFont="1" applyAlignment="1" applyProtection="1">
      <alignment/>
      <protection/>
    </xf>
    <xf numFmtId="180" fontId="2" fillId="33" borderId="27" xfId="124" applyNumberFormat="1" applyFont="1" applyFill="1" applyBorder="1" applyProtection="1">
      <alignment/>
      <protection locked="0"/>
    </xf>
    <xf numFmtId="0" fontId="2" fillId="44" borderId="0" xfId="124" applyFont="1" applyFill="1" applyBorder="1">
      <alignment/>
      <protection/>
    </xf>
    <xf numFmtId="180" fontId="0" fillId="51" borderId="25" xfId="124" applyNumberFormat="1" applyFont="1" applyFill="1" applyBorder="1" applyProtection="1">
      <alignment/>
      <protection locked="0"/>
    </xf>
    <xf numFmtId="180" fontId="0" fillId="33" borderId="30" xfId="124" applyNumberFormat="1" applyFont="1" applyFill="1" applyBorder="1" applyProtection="1">
      <alignment/>
      <protection/>
    </xf>
    <xf numFmtId="180" fontId="0" fillId="0" borderId="31" xfId="124" applyNumberFormat="1" applyFont="1" applyFill="1" applyBorder="1" applyProtection="1">
      <alignment/>
      <protection/>
    </xf>
    <xf numFmtId="180" fontId="0" fillId="0" borderId="30" xfId="124" applyNumberFormat="1" applyFont="1" applyFill="1" applyBorder="1" applyProtection="1">
      <alignment/>
      <protection/>
    </xf>
    <xf numFmtId="180" fontId="0" fillId="0" borderId="32" xfId="124" applyNumberFormat="1" applyFont="1" applyFill="1" applyBorder="1" applyProtection="1">
      <alignment/>
      <protection/>
    </xf>
    <xf numFmtId="180" fontId="0" fillId="44" borderId="30" xfId="124" applyNumberFormat="1" applyFont="1" applyFill="1" applyBorder="1" applyProtection="1">
      <alignment/>
      <protection/>
    </xf>
    <xf numFmtId="0" fontId="2" fillId="0" borderId="23" xfId="124" applyFont="1" applyBorder="1" applyProtection="1">
      <alignment/>
      <protection/>
    </xf>
    <xf numFmtId="0" fontId="2" fillId="0" borderId="24" xfId="124" applyFont="1" applyBorder="1" applyAlignment="1" applyProtection="1">
      <alignment horizontal="center"/>
      <protection/>
    </xf>
    <xf numFmtId="167" fontId="2" fillId="44" borderId="0" xfId="124" applyNumberFormat="1" applyFont="1" applyFill="1" applyBorder="1" applyProtection="1">
      <alignment/>
      <protection/>
    </xf>
    <xf numFmtId="0" fontId="2" fillId="44" borderId="0" xfId="124" applyFont="1" applyFill="1" applyBorder="1" applyProtection="1">
      <alignment/>
      <protection/>
    </xf>
    <xf numFmtId="0" fontId="2" fillId="0" borderId="25" xfId="124" applyFont="1" applyBorder="1" applyProtection="1">
      <alignment/>
      <protection/>
    </xf>
    <xf numFmtId="0" fontId="2" fillId="0" borderId="0" xfId="124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2" fillId="0" borderId="24" xfId="124" applyNumberFormat="1" applyFont="1" applyBorder="1" applyProtection="1">
      <alignment/>
      <protection/>
    </xf>
    <xf numFmtId="9" fontId="2" fillId="0" borderId="0" xfId="124" applyNumberFormat="1" applyFont="1" applyBorder="1" applyProtection="1">
      <alignment/>
      <protection/>
    </xf>
    <xf numFmtId="1" fontId="0" fillId="0" borderId="0" xfId="124" applyNumberFormat="1" applyFont="1" applyFill="1" applyProtection="1">
      <alignment/>
      <protection/>
    </xf>
    <xf numFmtId="0" fontId="63" fillId="0" borderId="27" xfId="124" applyFont="1" applyBorder="1" applyProtection="1">
      <alignment/>
      <protection/>
    </xf>
    <xf numFmtId="0" fontId="0" fillId="0" borderId="4" xfId="124" applyFont="1" applyBorder="1" applyAlignment="1" applyProtection="1">
      <alignment horizontal="center" wrapText="1"/>
      <protection/>
    </xf>
    <xf numFmtId="180" fontId="0" fillId="0" borderId="24" xfId="124" applyNumberFormat="1" applyFont="1" applyFill="1" applyBorder="1" applyAlignment="1" applyProtection="1">
      <alignment horizontal="right"/>
      <protection/>
    </xf>
    <xf numFmtId="180" fontId="0" fillId="0" borderId="0" xfId="124" applyNumberFormat="1" applyFont="1" applyFill="1" applyBorder="1" applyProtection="1">
      <alignment/>
      <protection/>
    </xf>
    <xf numFmtId="180" fontId="0" fillId="0" borderId="0" xfId="124" applyNumberFormat="1" applyFont="1" applyFill="1" applyBorder="1" applyProtection="1">
      <alignment/>
      <protection/>
    </xf>
    <xf numFmtId="0" fontId="0" fillId="0" borderId="25" xfId="124" applyFont="1" applyBorder="1" applyAlignment="1" applyProtection="1">
      <alignment horizontal="left" wrapText="1"/>
      <protection/>
    </xf>
    <xf numFmtId="0" fontId="0" fillId="0" borderId="25" xfId="124" applyFont="1" applyBorder="1" applyAlignment="1" applyProtection="1">
      <alignment horizontal="left"/>
      <protection/>
    </xf>
    <xf numFmtId="0" fontId="0" fillId="0" borderId="25" xfId="124" applyFont="1" applyBorder="1" applyAlignment="1" applyProtection="1">
      <alignment horizontal="left"/>
      <protection/>
    </xf>
    <xf numFmtId="180" fontId="0" fillId="0" borderId="0" xfId="133" applyNumberFormat="1" applyFont="1" applyAlignment="1" applyProtection="1">
      <alignment/>
      <protection/>
    </xf>
    <xf numFmtId="180" fontId="0" fillId="51" borderId="0" xfId="133" applyNumberFormat="1" applyFont="1" applyFill="1" applyAlignment="1" applyProtection="1">
      <alignment/>
      <protection locked="0"/>
    </xf>
    <xf numFmtId="0" fontId="0" fillId="44" borderId="0" xfId="0" applyFill="1" applyAlignment="1">
      <alignment/>
    </xf>
    <xf numFmtId="0" fontId="2" fillId="44" borderId="27" xfId="124" applyFont="1" applyFill="1" applyBorder="1">
      <alignment/>
      <protection/>
    </xf>
    <xf numFmtId="0" fontId="0" fillId="44" borderId="0" xfId="124" applyFont="1" applyFill="1">
      <alignment/>
      <protection/>
    </xf>
    <xf numFmtId="0" fontId="0" fillId="44" borderId="0" xfId="124" applyFont="1" applyFill="1" applyAlignment="1">
      <alignment horizontal="center"/>
      <protection/>
    </xf>
    <xf numFmtId="167" fontId="0" fillId="44" borderId="0" xfId="124" applyNumberFormat="1" applyFont="1" applyFill="1">
      <alignment/>
      <protection/>
    </xf>
    <xf numFmtId="0" fontId="0" fillId="44" borderId="23" xfId="124" applyFont="1" applyFill="1" applyBorder="1">
      <alignment/>
      <protection/>
    </xf>
    <xf numFmtId="0" fontId="0" fillId="44" borderId="25" xfId="124" applyFont="1" applyFill="1" applyBorder="1">
      <alignment/>
      <protection/>
    </xf>
    <xf numFmtId="0" fontId="0" fillId="44" borderId="25" xfId="124" applyFont="1" applyFill="1" applyBorder="1">
      <alignment/>
      <protection/>
    </xf>
    <xf numFmtId="0" fontId="0" fillId="44" borderId="0" xfId="0" applyFill="1" applyAlignment="1" applyProtection="1">
      <alignment/>
      <protection/>
    </xf>
    <xf numFmtId="0" fontId="63" fillId="44" borderId="25" xfId="124" applyFont="1" applyFill="1" applyBorder="1" applyProtection="1">
      <alignment/>
      <protection/>
    </xf>
    <xf numFmtId="0" fontId="0" fillId="44" borderId="11" xfId="124" applyFont="1" applyFill="1" applyBorder="1" applyProtection="1">
      <alignment/>
      <protection/>
    </xf>
    <xf numFmtId="0" fontId="0" fillId="44" borderId="26" xfId="124" applyFont="1" applyFill="1" applyBorder="1" applyProtection="1">
      <alignment/>
      <protection/>
    </xf>
    <xf numFmtId="0" fontId="0" fillId="44" borderId="27" xfId="124" applyFont="1" applyFill="1" applyBorder="1" applyProtection="1">
      <alignment/>
      <protection/>
    </xf>
    <xf numFmtId="0" fontId="2" fillId="44" borderId="27" xfId="124" applyFont="1" applyFill="1" applyBorder="1" applyProtection="1">
      <alignment/>
      <protection/>
    </xf>
    <xf numFmtId="0" fontId="0" fillId="44" borderId="0" xfId="124" applyFont="1" applyFill="1" applyProtection="1">
      <alignment/>
      <protection/>
    </xf>
    <xf numFmtId="0" fontId="0" fillId="44" borderId="0" xfId="124" applyFont="1" applyFill="1" applyAlignment="1" applyProtection="1">
      <alignment horizontal="center"/>
      <protection/>
    </xf>
    <xf numFmtId="167" fontId="0" fillId="44" borderId="0" xfId="124" applyNumberFormat="1" applyFont="1" applyFill="1" applyProtection="1">
      <alignment/>
      <protection/>
    </xf>
    <xf numFmtId="0" fontId="2" fillId="44" borderId="23" xfId="124" applyFont="1" applyFill="1" applyBorder="1" applyProtection="1">
      <alignment/>
      <protection/>
    </xf>
    <xf numFmtId="0" fontId="2" fillId="44" borderId="24" xfId="124" applyFont="1" applyFill="1" applyBorder="1" applyProtection="1">
      <alignment/>
      <protection/>
    </xf>
    <xf numFmtId="0" fontId="2" fillId="44" borderId="24" xfId="124" applyFont="1" applyFill="1" applyBorder="1" applyAlignment="1" applyProtection="1">
      <alignment horizontal="center"/>
      <protection/>
    </xf>
    <xf numFmtId="0" fontId="2" fillId="44" borderId="0" xfId="0" applyFont="1" applyFill="1" applyAlignment="1" applyProtection="1">
      <alignment/>
      <protection/>
    </xf>
    <xf numFmtId="0" fontId="0" fillId="44" borderId="25" xfId="124" applyFont="1" applyFill="1" applyBorder="1" applyProtection="1">
      <alignment/>
      <protection/>
    </xf>
    <xf numFmtId="0" fontId="0" fillId="44" borderId="0" xfId="124" applyFont="1" applyFill="1" applyBorder="1" applyAlignment="1" applyProtection="1">
      <alignment horizontal="center"/>
      <protection/>
    </xf>
    <xf numFmtId="0" fontId="0" fillId="44" borderId="25" xfId="124" applyFont="1" applyFill="1" applyBorder="1" applyProtection="1">
      <alignment/>
      <protection/>
    </xf>
    <xf numFmtId="0" fontId="63" fillId="44" borderId="0" xfId="124" applyFont="1" applyFill="1" applyBorder="1" applyAlignment="1" applyProtection="1">
      <alignment horizontal="left"/>
      <protection/>
    </xf>
    <xf numFmtId="0" fontId="63" fillId="44" borderId="0" xfId="124" applyFont="1" applyFill="1" applyBorder="1" applyAlignment="1" applyProtection="1">
      <alignment horizontal="center"/>
      <protection/>
    </xf>
    <xf numFmtId="0" fontId="63" fillId="44" borderId="0" xfId="0" applyFont="1" applyFill="1" applyAlignment="1" applyProtection="1">
      <alignment/>
      <protection/>
    </xf>
    <xf numFmtId="0" fontId="2" fillId="44" borderId="25" xfId="124" applyFont="1" applyFill="1" applyBorder="1" applyProtection="1">
      <alignment/>
      <protection/>
    </xf>
    <xf numFmtId="0" fontId="2" fillId="44" borderId="0" xfId="124" applyFont="1" applyFill="1" applyBorder="1" applyAlignment="1" applyProtection="1">
      <alignment horizontal="center"/>
      <protection/>
    </xf>
    <xf numFmtId="0" fontId="2" fillId="44" borderId="0" xfId="124" applyFont="1" applyFill="1" applyProtection="1">
      <alignment/>
      <protection/>
    </xf>
    <xf numFmtId="1" fontId="0" fillId="44" borderId="0" xfId="124" applyNumberFormat="1" applyFont="1" applyFill="1" applyProtection="1">
      <alignment/>
      <protection/>
    </xf>
    <xf numFmtId="166" fontId="0" fillId="44" borderId="0" xfId="124" applyNumberFormat="1" applyFont="1" applyFill="1" applyProtection="1">
      <alignment/>
      <protection/>
    </xf>
    <xf numFmtId="0" fontId="0" fillId="44" borderId="23" xfId="124" applyFont="1" applyFill="1" applyBorder="1" applyProtection="1">
      <alignment/>
      <protection/>
    </xf>
    <xf numFmtId="0" fontId="0" fillId="44" borderId="24" xfId="124" applyFont="1" applyFill="1" applyBorder="1" applyProtection="1">
      <alignment/>
      <protection/>
    </xf>
    <xf numFmtId="0" fontId="0" fillId="44" borderId="33" xfId="124" applyFont="1" applyFill="1" applyBorder="1" applyAlignment="1" applyProtection="1">
      <alignment horizontal="center"/>
      <protection/>
    </xf>
    <xf numFmtId="180" fontId="0" fillId="44" borderId="24" xfId="124" applyNumberFormat="1" applyFont="1" applyFill="1" applyBorder="1" applyProtection="1">
      <alignment/>
      <protection/>
    </xf>
    <xf numFmtId="0" fontId="0" fillId="44" borderId="11" xfId="124" applyFont="1" applyFill="1" applyBorder="1" applyAlignment="1" applyProtection="1">
      <alignment horizontal="center"/>
      <protection/>
    </xf>
    <xf numFmtId="180" fontId="0" fillId="44" borderId="0" xfId="124" applyNumberFormat="1" applyFont="1" applyFill="1" applyBorder="1" applyProtection="1">
      <alignment/>
      <protection/>
    </xf>
    <xf numFmtId="180" fontId="0" fillId="44" borderId="27" xfId="124" applyNumberFormat="1" applyFont="1" applyFill="1" applyBorder="1" applyProtection="1">
      <alignment/>
      <protection/>
    </xf>
    <xf numFmtId="0" fontId="0" fillId="44" borderId="26" xfId="124" applyFont="1" applyFill="1" applyBorder="1" applyAlignment="1" applyProtection="1">
      <alignment horizontal="center" wrapText="1"/>
      <protection/>
    </xf>
    <xf numFmtId="0" fontId="63" fillId="44" borderId="27" xfId="124" applyFont="1" applyFill="1" applyBorder="1" applyProtection="1">
      <alignment/>
      <protection/>
    </xf>
    <xf numFmtId="0" fontId="0" fillId="44" borderId="25" xfId="124" applyFont="1" applyFill="1" applyBorder="1" applyAlignment="1" applyProtection="1">
      <alignment horizontal="center" wrapText="1"/>
      <protection/>
    </xf>
    <xf numFmtId="180" fontId="2" fillId="44" borderId="0" xfId="124" applyNumberFormat="1" applyFont="1" applyFill="1" applyProtection="1">
      <alignment/>
      <protection/>
    </xf>
    <xf numFmtId="180" fontId="2" fillId="44" borderId="0" xfId="124" applyNumberFormat="1" applyFont="1" applyFill="1" applyBorder="1" applyProtection="1">
      <alignment/>
      <protection/>
    </xf>
    <xf numFmtId="180" fontId="0" fillId="44" borderId="0" xfId="124" applyNumberFormat="1" applyFont="1" applyFill="1" applyProtection="1">
      <alignment/>
      <protection/>
    </xf>
    <xf numFmtId="0" fontId="0" fillId="44" borderId="4" xfId="124" applyFont="1" applyFill="1" applyBorder="1" applyAlignment="1" applyProtection="1">
      <alignment horizontal="center" wrapText="1"/>
      <protection/>
    </xf>
    <xf numFmtId="0" fontId="0" fillId="44" borderId="4" xfId="124" applyFont="1" applyFill="1" applyBorder="1" applyProtection="1">
      <alignment/>
      <protection/>
    </xf>
    <xf numFmtId="0" fontId="0" fillId="44" borderId="25" xfId="124" applyFont="1" applyFill="1" applyBorder="1" applyAlignment="1" applyProtection="1">
      <alignment horizontal="right"/>
      <protection/>
    </xf>
    <xf numFmtId="2" fontId="0" fillId="44" borderId="0" xfId="0" applyNumberFormat="1" applyFill="1" applyAlignment="1" applyProtection="1">
      <alignment/>
      <protection/>
    </xf>
    <xf numFmtId="168" fontId="60" fillId="45" borderId="28" xfId="94" applyFont="1" applyFill="1" applyBorder="1" applyAlignment="1" applyProtection="1">
      <alignment/>
      <protection/>
    </xf>
    <xf numFmtId="168" fontId="60" fillId="45" borderId="4" xfId="94" applyFont="1" applyFill="1" applyBorder="1" applyAlignment="1" applyProtection="1">
      <alignment/>
      <protection/>
    </xf>
    <xf numFmtId="168" fontId="60" fillId="45" borderId="4" xfId="94" applyFont="1" applyFill="1" applyBorder="1" applyAlignment="1" applyProtection="1">
      <alignment horizontal="right"/>
      <protection/>
    </xf>
    <xf numFmtId="168" fontId="60" fillId="45" borderId="29" xfId="94" applyFont="1" applyFill="1" applyBorder="1" applyAlignment="1" applyProtection="1">
      <alignment horizontal="right"/>
      <protection/>
    </xf>
    <xf numFmtId="0" fontId="0" fillId="44" borderId="24" xfId="124" applyFont="1" applyFill="1" applyBorder="1" applyAlignment="1" applyProtection="1">
      <alignment horizontal="center"/>
      <protection/>
    </xf>
    <xf numFmtId="0" fontId="0" fillId="44" borderId="27" xfId="124" applyFont="1" applyFill="1" applyBorder="1" applyAlignment="1" applyProtection="1">
      <alignment horizontal="center"/>
      <protection/>
    </xf>
    <xf numFmtId="0" fontId="2" fillId="44" borderId="24" xfId="124" applyFont="1" applyFill="1" applyBorder="1">
      <alignment/>
      <protection/>
    </xf>
    <xf numFmtId="0" fontId="2" fillId="44" borderId="0" xfId="0" applyFont="1" applyFill="1" applyAlignment="1">
      <alignment/>
    </xf>
    <xf numFmtId="0" fontId="2" fillId="44" borderId="26" xfId="124" applyFont="1" applyFill="1" applyBorder="1">
      <alignment/>
      <protection/>
    </xf>
    <xf numFmtId="180" fontId="2" fillId="33" borderId="31" xfId="124" applyNumberFormat="1" applyFont="1" applyFill="1" applyBorder="1" applyAlignment="1" applyProtection="1">
      <alignment horizontal="right"/>
      <protection locked="0"/>
    </xf>
    <xf numFmtId="180" fontId="2" fillId="33" borderId="32" xfId="124" applyNumberFormat="1" applyFont="1" applyFill="1" applyBorder="1" applyProtection="1">
      <alignment/>
      <protection locked="0"/>
    </xf>
    <xf numFmtId="0" fontId="2" fillId="44" borderId="26" xfId="124" applyFont="1" applyFill="1" applyBorder="1" applyProtection="1">
      <alignment/>
      <protection/>
    </xf>
    <xf numFmtId="0" fontId="2" fillId="44" borderId="27" xfId="124" applyFont="1" applyFill="1" applyBorder="1" applyAlignment="1" applyProtection="1">
      <alignment horizontal="center"/>
      <protection/>
    </xf>
    <xf numFmtId="180" fontId="0" fillId="44" borderId="31" xfId="124" applyNumberFormat="1" applyFont="1" applyFill="1" applyBorder="1" applyProtection="1">
      <alignment/>
      <protection/>
    </xf>
    <xf numFmtId="180" fontId="0" fillId="44" borderId="32" xfId="124" applyNumberFormat="1" applyFont="1" applyFill="1" applyBorder="1" applyProtection="1">
      <alignment/>
      <protection/>
    </xf>
    <xf numFmtId="0" fontId="0" fillId="44" borderId="0" xfId="0" applyFill="1" applyAlignment="1" applyProtection="1">
      <alignment/>
      <protection locked="0"/>
    </xf>
    <xf numFmtId="0" fontId="0" fillId="44" borderId="0" xfId="124" applyFont="1" applyFill="1" applyProtection="1">
      <alignment/>
      <protection locked="0"/>
    </xf>
    <xf numFmtId="0" fontId="0" fillId="44" borderId="0" xfId="124" applyFont="1" applyFill="1" applyAlignment="1" applyProtection="1">
      <alignment horizontal="center"/>
      <protection locked="0"/>
    </xf>
    <xf numFmtId="167" fontId="0" fillId="44" borderId="0" xfId="124" applyNumberFormat="1" applyFont="1" applyFill="1" applyProtection="1">
      <alignment/>
      <protection locked="0"/>
    </xf>
    <xf numFmtId="0" fontId="2" fillId="44" borderId="23" xfId="124" applyFont="1" applyFill="1" applyBorder="1" applyProtection="1">
      <alignment/>
      <protection locked="0"/>
    </xf>
    <xf numFmtId="0" fontId="2" fillId="44" borderId="24" xfId="124" applyFont="1" applyFill="1" applyBorder="1" applyProtection="1">
      <alignment/>
      <protection locked="0"/>
    </xf>
    <xf numFmtId="0" fontId="2" fillId="44" borderId="0" xfId="0" applyFont="1" applyFill="1" applyAlignment="1" applyProtection="1">
      <alignment/>
      <protection locked="0"/>
    </xf>
    <xf numFmtId="0" fontId="0" fillId="44" borderId="25" xfId="124" applyFont="1" applyFill="1" applyBorder="1" applyProtection="1">
      <alignment/>
      <protection locked="0"/>
    </xf>
    <xf numFmtId="0" fontId="0" fillId="44" borderId="0" xfId="124" applyFont="1" applyFill="1" applyBorder="1" applyAlignment="1" applyProtection="1">
      <alignment horizontal="left"/>
      <protection locked="0"/>
    </xf>
    <xf numFmtId="0" fontId="0" fillId="44" borderId="25" xfId="124" applyFont="1" applyFill="1" applyBorder="1" applyProtection="1">
      <alignment/>
      <protection locked="0"/>
    </xf>
    <xf numFmtId="0" fontId="0" fillId="44" borderId="0" xfId="124" applyFont="1" applyFill="1" applyBorder="1" applyAlignment="1" applyProtection="1">
      <alignment horizontal="left"/>
      <protection locked="0"/>
    </xf>
    <xf numFmtId="0" fontId="0" fillId="44" borderId="0" xfId="0" applyFont="1" applyFill="1" applyAlignment="1" applyProtection="1">
      <alignment/>
      <protection locked="0"/>
    </xf>
    <xf numFmtId="0" fontId="63" fillId="44" borderId="25" xfId="124" applyFont="1" applyFill="1" applyBorder="1" applyProtection="1">
      <alignment/>
      <protection locked="0"/>
    </xf>
    <xf numFmtId="0" fontId="63" fillId="44" borderId="0" xfId="0" applyFont="1" applyFill="1" applyAlignment="1" applyProtection="1">
      <alignment/>
      <protection locked="0"/>
    </xf>
    <xf numFmtId="0" fontId="2" fillId="44" borderId="25" xfId="124" applyFont="1" applyFill="1" applyBorder="1" applyProtection="1">
      <alignment/>
      <protection locked="0"/>
    </xf>
    <xf numFmtId="0" fontId="2" fillId="44" borderId="0" xfId="124" applyFont="1" applyFill="1" applyBorder="1" applyProtection="1">
      <alignment/>
      <protection locked="0"/>
    </xf>
    <xf numFmtId="0" fontId="2" fillId="44" borderId="26" xfId="124" applyFont="1" applyFill="1" applyBorder="1" applyProtection="1">
      <alignment/>
      <protection locked="0"/>
    </xf>
    <xf numFmtId="0" fontId="2" fillId="44" borderId="27" xfId="124" applyFont="1" applyFill="1" applyBorder="1" applyProtection="1">
      <alignment/>
      <protection locked="0"/>
    </xf>
    <xf numFmtId="180" fontId="0" fillId="44" borderId="0" xfId="0" applyNumberFormat="1" applyFill="1" applyAlignment="1" applyProtection="1">
      <alignment/>
      <protection locked="0"/>
    </xf>
    <xf numFmtId="180" fontId="0" fillId="51" borderId="0" xfId="124" applyNumberFormat="1" applyFont="1" applyFill="1" applyBorder="1" applyAlignment="1" applyProtection="1">
      <alignment horizontal="right"/>
      <protection/>
    </xf>
    <xf numFmtId="180" fontId="0" fillId="44" borderId="24" xfId="124" applyNumberFormat="1" applyFont="1" applyFill="1" applyBorder="1" applyAlignment="1" applyProtection="1">
      <alignment horizontal="right"/>
      <protection/>
    </xf>
    <xf numFmtId="180" fontId="0" fillId="44" borderId="0" xfId="124" applyNumberFormat="1" applyFont="1" applyFill="1" applyBorder="1" applyProtection="1">
      <alignment/>
      <protection/>
    </xf>
    <xf numFmtId="180" fontId="0" fillId="0" borderId="27" xfId="124" applyNumberFormat="1" applyFont="1" applyFill="1" applyBorder="1" applyProtection="1">
      <alignment/>
      <protection/>
    </xf>
    <xf numFmtId="0" fontId="65" fillId="44" borderId="25" xfId="124" applyFont="1" applyFill="1" applyBorder="1">
      <alignment/>
      <protection/>
    </xf>
    <xf numFmtId="0" fontId="65" fillId="44" borderId="0" xfId="124" applyFont="1" applyFill="1" applyBorder="1">
      <alignment/>
      <protection/>
    </xf>
    <xf numFmtId="0" fontId="65" fillId="44" borderId="0" xfId="0" applyFont="1" applyFill="1" applyAlignment="1">
      <alignment/>
    </xf>
    <xf numFmtId="0" fontId="65" fillId="0" borderId="25" xfId="124" applyFont="1" applyBorder="1" applyProtection="1">
      <alignment/>
      <protection/>
    </xf>
    <xf numFmtId="0" fontId="65" fillId="0" borderId="0" xfId="124" applyFont="1" applyBorder="1" applyProtection="1">
      <alignment/>
      <protection/>
    </xf>
    <xf numFmtId="0" fontId="65" fillId="0" borderId="0" xfId="124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9" fontId="65" fillId="0" borderId="0" xfId="124" applyNumberFormat="1" applyFont="1" applyBorder="1" applyProtection="1">
      <alignment/>
      <protection/>
    </xf>
    <xf numFmtId="10" fontId="0" fillId="0" borderId="0" xfId="133" applyNumberFormat="1" applyFont="1" applyAlignment="1" applyProtection="1">
      <alignment/>
      <protection/>
    </xf>
    <xf numFmtId="180" fontId="0" fillId="0" borderId="31" xfId="124" applyNumberFormat="1" applyFont="1" applyFill="1" applyBorder="1" applyAlignment="1" applyProtection="1">
      <alignment horizontal="right"/>
      <protection/>
    </xf>
    <xf numFmtId="180" fontId="0" fillId="0" borderId="30" xfId="124" applyNumberFormat="1" applyFont="1" applyFill="1" applyBorder="1" applyProtection="1">
      <alignment/>
      <protection/>
    </xf>
    <xf numFmtId="180" fontId="0" fillId="33" borderId="31" xfId="124" applyNumberFormat="1" applyFont="1" applyFill="1" applyBorder="1">
      <alignment/>
      <protection/>
    </xf>
    <xf numFmtId="180" fontId="2" fillId="33" borderId="32" xfId="124" applyNumberFormat="1" applyFont="1" applyFill="1" applyBorder="1">
      <alignment/>
      <protection/>
    </xf>
    <xf numFmtId="180" fontId="0" fillId="33" borderId="31" xfId="124" applyNumberFormat="1" applyFont="1" applyFill="1" applyBorder="1" applyProtection="1">
      <alignment/>
      <protection/>
    </xf>
    <xf numFmtId="9" fontId="2" fillId="44" borderId="11" xfId="124" applyNumberFormat="1" applyFont="1" applyFill="1" applyBorder="1" applyProtection="1">
      <alignment/>
      <protection/>
    </xf>
    <xf numFmtId="9" fontId="2" fillId="44" borderId="34" xfId="124" applyNumberFormat="1" applyFont="1" applyFill="1" applyBorder="1" applyProtection="1">
      <alignment/>
      <protection/>
    </xf>
    <xf numFmtId="0" fontId="0" fillId="44" borderId="33" xfId="124" applyFont="1" applyFill="1" applyBorder="1" applyProtection="1">
      <alignment/>
      <protection/>
    </xf>
    <xf numFmtId="0" fontId="0" fillId="44" borderId="34" xfId="124" applyFont="1" applyFill="1" applyBorder="1" applyProtection="1">
      <alignment/>
      <protection/>
    </xf>
    <xf numFmtId="180" fontId="0" fillId="51" borderId="0" xfId="124" applyNumberFormat="1" applyFont="1" applyFill="1" applyBorder="1" applyAlignment="1" applyProtection="1">
      <alignment horizontal="right"/>
      <protection locked="0"/>
    </xf>
    <xf numFmtId="180" fontId="0" fillId="33" borderId="26" xfId="124" applyNumberFormat="1" applyFont="1" applyFill="1" applyBorder="1" applyProtection="1">
      <alignment/>
      <protection locked="0"/>
    </xf>
    <xf numFmtId="180" fontId="0" fillId="0" borderId="0" xfId="124" applyNumberFormat="1" applyFont="1" applyFill="1" applyBorder="1" applyAlignment="1" applyProtection="1">
      <alignment horizontal="right"/>
      <protection/>
    </xf>
    <xf numFmtId="180" fontId="0" fillId="0" borderId="30" xfId="124" applyNumberFormat="1" applyFont="1" applyFill="1" applyBorder="1" applyAlignment="1" applyProtection="1">
      <alignment horizontal="right"/>
      <protection/>
    </xf>
    <xf numFmtId="180" fontId="0" fillId="0" borderId="0" xfId="133" applyNumberFormat="1" applyFont="1" applyFill="1" applyAlignment="1" applyProtection="1">
      <alignment/>
      <protection/>
    </xf>
    <xf numFmtId="180" fontId="0" fillId="33" borderId="32" xfId="124" applyNumberFormat="1" applyFont="1" applyFill="1" applyBorder="1" applyProtection="1">
      <alignment/>
      <protection/>
    </xf>
    <xf numFmtId="9" fontId="0" fillId="44" borderId="0" xfId="133" applyNumberFormat="1" applyFont="1" applyFill="1" applyAlignment="1" applyProtection="1">
      <alignment/>
      <protection/>
    </xf>
    <xf numFmtId="0" fontId="0" fillId="0" borderId="4" xfId="124" applyFont="1" applyBorder="1" applyAlignment="1" applyProtection="1">
      <alignment horizontal="center"/>
      <protection/>
    </xf>
    <xf numFmtId="181" fontId="0" fillId="0" borderId="0" xfId="124" applyNumberFormat="1" applyFont="1" applyProtection="1">
      <alignment/>
      <protection/>
    </xf>
    <xf numFmtId="0" fontId="0" fillId="0" borderId="0" xfId="124" applyFont="1" applyBorder="1" applyAlignment="1" applyProtection="1">
      <alignment horizontal="center" wrapText="1"/>
      <protection/>
    </xf>
    <xf numFmtId="180" fontId="0" fillId="33" borderId="25" xfId="124" applyNumberFormat="1" applyFont="1" applyFill="1" applyBorder="1" applyProtection="1">
      <alignment/>
      <protection locked="0"/>
    </xf>
    <xf numFmtId="10" fontId="0" fillId="44" borderId="0" xfId="133" applyNumberFormat="1" applyFont="1" applyFill="1" applyAlignment="1" applyProtection="1">
      <alignment/>
      <protection/>
    </xf>
    <xf numFmtId="180" fontId="0" fillId="33" borderId="30" xfId="124" applyNumberFormat="1" applyFont="1" applyFill="1" applyBorder="1" applyAlignment="1" applyProtection="1">
      <alignment horizontal="right"/>
      <protection/>
    </xf>
    <xf numFmtId="180" fontId="0" fillId="0" borderId="23" xfId="124" applyNumberFormat="1" applyFont="1" applyFill="1" applyBorder="1" applyAlignment="1" applyProtection="1">
      <alignment horizontal="right"/>
      <protection/>
    </xf>
    <xf numFmtId="180" fontId="0" fillId="0" borderId="25" xfId="124" applyNumberFormat="1" applyFont="1" applyFill="1" applyBorder="1" applyAlignment="1" applyProtection="1">
      <alignment horizontal="right"/>
      <protection/>
    </xf>
    <xf numFmtId="180" fontId="0" fillId="0" borderId="25" xfId="124" applyNumberFormat="1" applyFont="1" applyFill="1" applyBorder="1" applyProtection="1">
      <alignment/>
      <protection/>
    </xf>
    <xf numFmtId="180" fontId="0" fillId="0" borderId="25" xfId="124" applyNumberFormat="1" applyFont="1" applyFill="1" applyBorder="1" applyProtection="1">
      <alignment/>
      <protection/>
    </xf>
    <xf numFmtId="180" fontId="0" fillId="0" borderId="26" xfId="124" applyNumberFormat="1" applyFont="1" applyFill="1" applyBorder="1" applyProtection="1">
      <alignment/>
      <protection/>
    </xf>
    <xf numFmtId="0" fontId="0" fillId="44" borderId="0" xfId="124" applyFont="1" applyFill="1" applyBorder="1" applyAlignment="1">
      <alignment horizontal="center"/>
      <protection/>
    </xf>
    <xf numFmtId="0" fontId="2" fillId="44" borderId="0" xfId="124" applyFont="1" applyFill="1" applyBorder="1" applyAlignment="1">
      <alignment horizontal="center"/>
      <protection/>
    </xf>
    <xf numFmtId="0" fontId="65" fillId="44" borderId="0" xfId="124" applyFont="1" applyFill="1" applyBorder="1" applyAlignment="1">
      <alignment horizontal="center"/>
      <protection/>
    </xf>
    <xf numFmtId="0" fontId="2" fillId="44" borderId="27" xfId="124" applyFont="1" applyFill="1" applyBorder="1" applyAlignment="1">
      <alignment horizontal="center"/>
      <protection/>
    </xf>
    <xf numFmtId="180" fontId="0" fillId="51" borderId="25" xfId="124" applyNumberFormat="1" applyFont="1" applyFill="1" applyBorder="1" applyAlignment="1" applyProtection="1">
      <alignment horizontal="right"/>
      <protection locked="0"/>
    </xf>
    <xf numFmtId="180" fontId="0" fillId="51" borderId="25" xfId="124" applyNumberFormat="1" applyFont="1" applyFill="1" applyBorder="1" applyProtection="1">
      <alignment/>
      <protection locked="0"/>
    </xf>
    <xf numFmtId="180" fontId="2" fillId="33" borderId="26" xfId="124" applyNumberFormat="1" applyFont="1" applyFill="1" applyBorder="1" applyProtection="1">
      <alignment/>
      <protection locked="0"/>
    </xf>
    <xf numFmtId="180" fontId="0" fillId="33" borderId="30" xfId="124" applyNumberFormat="1" applyFont="1" applyFill="1" applyBorder="1">
      <alignment/>
      <protection/>
    </xf>
    <xf numFmtId="180" fontId="0" fillId="33" borderId="30" xfId="124" applyNumberFormat="1" applyFont="1" applyFill="1" applyBorder="1" applyAlignment="1" applyProtection="1">
      <alignment horizontal="right"/>
      <protection/>
    </xf>
    <xf numFmtId="180" fontId="0" fillId="33" borderId="32" xfId="124" applyNumberFormat="1" applyFont="1" applyFill="1" applyBorder="1" applyProtection="1">
      <alignment/>
      <protection locked="0"/>
    </xf>
    <xf numFmtId="168" fontId="60" fillId="45" borderId="27" xfId="94" applyFont="1" applyFill="1" applyBorder="1" applyAlignment="1" applyProtection="1">
      <alignment horizontal="right"/>
      <protection/>
    </xf>
    <xf numFmtId="168" fontId="60" fillId="45" borderId="34" xfId="94" applyFont="1" applyFill="1" applyBorder="1" applyAlignment="1" applyProtection="1">
      <alignment horizontal="right"/>
      <protection/>
    </xf>
    <xf numFmtId="180" fontId="0" fillId="44" borderId="23" xfId="124" applyNumberFormat="1" applyFont="1" applyFill="1" applyBorder="1" applyAlignment="1" applyProtection="1">
      <alignment horizontal="right"/>
      <protection/>
    </xf>
    <xf numFmtId="180" fontId="0" fillId="44" borderId="25" xfId="124" applyNumberFormat="1" applyFont="1" applyFill="1" applyBorder="1" applyProtection="1">
      <alignment/>
      <protection/>
    </xf>
    <xf numFmtId="180" fontId="0" fillId="44" borderId="26" xfId="124" applyNumberFormat="1" applyFont="1" applyFill="1" applyBorder="1" applyProtection="1">
      <alignment/>
      <protection/>
    </xf>
    <xf numFmtId="180" fontId="0" fillId="44" borderId="23" xfId="124" applyNumberFormat="1" applyFont="1" applyFill="1" applyBorder="1" applyProtection="1">
      <alignment/>
      <protection/>
    </xf>
    <xf numFmtId="180" fontId="0" fillId="44" borderId="25" xfId="124" applyNumberFormat="1" applyFont="1" applyFill="1" applyBorder="1" applyProtection="1">
      <alignment/>
      <protection/>
    </xf>
    <xf numFmtId="180" fontId="2" fillId="33" borderId="30" xfId="124" applyNumberFormat="1" applyFont="1" applyFill="1" applyBorder="1" applyAlignment="1" applyProtection="1">
      <alignment horizontal="right"/>
      <protection locked="0"/>
    </xf>
    <xf numFmtId="0" fontId="2" fillId="44" borderId="24" xfId="124" applyFont="1" applyFill="1" applyBorder="1" applyAlignment="1" applyProtection="1">
      <alignment horizontal="center"/>
      <protection locked="0"/>
    </xf>
    <xf numFmtId="0" fontId="0" fillId="44" borderId="0" xfId="124" applyFont="1" applyFill="1" applyBorder="1" applyAlignment="1" applyProtection="1">
      <alignment horizontal="center"/>
      <protection locked="0"/>
    </xf>
    <xf numFmtId="0" fontId="2" fillId="44" borderId="0" xfId="124" applyFont="1" applyFill="1" applyBorder="1" applyAlignment="1" applyProtection="1">
      <alignment horizontal="center"/>
      <protection locked="0"/>
    </xf>
    <xf numFmtId="0" fontId="2" fillId="44" borderId="27" xfId="124" applyFont="1" applyFill="1" applyBorder="1" applyAlignment="1" applyProtection="1">
      <alignment horizontal="center"/>
      <protection locked="0"/>
    </xf>
    <xf numFmtId="180" fontId="0" fillId="51" borderId="25" xfId="124" applyNumberFormat="1" applyFont="1" applyFill="1" applyBorder="1" applyAlignment="1" applyProtection="1">
      <alignment horizontal="right"/>
      <protection/>
    </xf>
    <xf numFmtId="180" fontId="0" fillId="33" borderId="30" xfId="124" applyNumberFormat="1" applyFont="1" applyFill="1" applyBorder="1" applyAlignment="1" applyProtection="1">
      <alignment horizontal="right"/>
      <protection locked="0"/>
    </xf>
    <xf numFmtId="166" fontId="0" fillId="44" borderId="0" xfId="133" applyNumberFormat="1" applyFont="1" applyFill="1" applyAlignment="1" applyProtection="1">
      <alignment/>
      <protection/>
    </xf>
    <xf numFmtId="0" fontId="60" fillId="58" borderId="23" xfId="124" applyFont="1" applyFill="1" applyBorder="1" applyProtection="1">
      <alignment/>
      <protection/>
    </xf>
    <xf numFmtId="0" fontId="61" fillId="58" borderId="24" xfId="124" applyFont="1" applyFill="1" applyBorder="1" applyProtection="1">
      <alignment/>
      <protection/>
    </xf>
    <xf numFmtId="0" fontId="62" fillId="58" borderId="24" xfId="124" applyFont="1" applyFill="1" applyBorder="1" applyAlignment="1" applyProtection="1">
      <alignment horizontal="right"/>
      <protection/>
    </xf>
    <xf numFmtId="0" fontId="61" fillId="58" borderId="33" xfId="124" applyFont="1" applyFill="1" applyBorder="1" applyProtection="1">
      <alignment/>
      <protection/>
    </xf>
    <xf numFmtId="0" fontId="63" fillId="58" borderId="25" xfId="124" applyFont="1" applyFill="1" applyBorder="1" applyProtection="1">
      <alignment/>
      <protection/>
    </xf>
    <xf numFmtId="0" fontId="2" fillId="58" borderId="0" xfId="124" applyFont="1" applyFill="1" applyBorder="1" applyProtection="1">
      <alignment/>
      <protection/>
    </xf>
    <xf numFmtId="0" fontId="0" fillId="58" borderId="0" xfId="124" applyFont="1" applyFill="1" applyBorder="1" applyProtection="1">
      <alignment/>
      <protection/>
    </xf>
    <xf numFmtId="0" fontId="64" fillId="58" borderId="0" xfId="124" applyFont="1" applyFill="1" applyBorder="1" applyProtection="1">
      <alignment/>
      <protection/>
    </xf>
    <xf numFmtId="0" fontId="0" fillId="58" borderId="11" xfId="124" applyFont="1" applyFill="1" applyBorder="1" applyProtection="1">
      <alignment/>
      <protection/>
    </xf>
    <xf numFmtId="0" fontId="0" fillId="58" borderId="26" xfId="124" applyFont="1" applyFill="1" applyBorder="1" applyProtection="1">
      <alignment/>
      <protection/>
    </xf>
    <xf numFmtId="0" fontId="0" fillId="58" borderId="27" xfId="124" applyFont="1" applyFill="1" applyBorder="1" applyProtection="1">
      <alignment/>
      <protection/>
    </xf>
    <xf numFmtId="0" fontId="2" fillId="58" borderId="27" xfId="124" applyFont="1" applyFill="1" applyBorder="1" applyProtection="1">
      <alignment/>
      <protection/>
    </xf>
    <xf numFmtId="0" fontId="0" fillId="58" borderId="27" xfId="124" applyFont="1" applyFill="1" applyBorder="1" applyAlignment="1" applyProtection="1">
      <alignment horizontal="right"/>
      <protection/>
    </xf>
    <xf numFmtId="0" fontId="2" fillId="58" borderId="34" xfId="124" applyFont="1" applyFill="1" applyBorder="1" applyAlignment="1" applyProtection="1">
      <alignment horizontal="center"/>
      <protection/>
    </xf>
    <xf numFmtId="0" fontId="60" fillId="58" borderId="23" xfId="124" applyFont="1" applyFill="1" applyBorder="1">
      <alignment/>
      <protection/>
    </xf>
    <xf numFmtId="0" fontId="61" fillId="58" borderId="24" xfId="124" applyFont="1" applyFill="1" applyBorder="1">
      <alignment/>
      <protection/>
    </xf>
    <xf numFmtId="0" fontId="62" fillId="58" borderId="24" xfId="124" applyFont="1" applyFill="1" applyBorder="1" applyAlignment="1">
      <alignment horizontal="right"/>
      <protection/>
    </xf>
    <xf numFmtId="0" fontId="61" fillId="58" borderId="33" xfId="124" applyFont="1" applyFill="1" applyBorder="1">
      <alignment/>
      <protection/>
    </xf>
    <xf numFmtId="0" fontId="63" fillId="58" borderId="25" xfId="124" applyFont="1" applyFill="1" applyBorder="1">
      <alignment/>
      <protection/>
    </xf>
    <xf numFmtId="0" fontId="2" fillId="58" borderId="0" xfId="124" applyFont="1" applyFill="1" applyBorder="1">
      <alignment/>
      <protection/>
    </xf>
    <xf numFmtId="0" fontId="0" fillId="58" borderId="0" xfId="124" applyFont="1" applyFill="1" applyBorder="1">
      <alignment/>
      <protection/>
    </xf>
    <xf numFmtId="0" fontId="64" fillId="58" borderId="0" xfId="124" applyFont="1" applyFill="1" applyBorder="1">
      <alignment/>
      <protection/>
    </xf>
    <xf numFmtId="0" fontId="0" fillId="58" borderId="11" xfId="124" applyFont="1" applyFill="1" applyBorder="1">
      <alignment/>
      <protection/>
    </xf>
    <xf numFmtId="0" fontId="0" fillId="58" borderId="26" xfId="124" applyFont="1" applyFill="1" applyBorder="1">
      <alignment/>
      <protection/>
    </xf>
    <xf numFmtId="0" fontId="0" fillId="58" borderId="27" xfId="124" applyFont="1" applyFill="1" applyBorder="1">
      <alignment/>
      <protection/>
    </xf>
    <xf numFmtId="0" fontId="2" fillId="58" borderId="27" xfId="124" applyFont="1" applyFill="1" applyBorder="1">
      <alignment/>
      <protection/>
    </xf>
    <xf numFmtId="0" fontId="0" fillId="58" borderId="27" xfId="124" applyFont="1" applyFill="1" applyBorder="1" applyAlignment="1">
      <alignment horizontal="right"/>
      <protection/>
    </xf>
    <xf numFmtId="0" fontId="2" fillId="58" borderId="34" xfId="124" applyFont="1" applyFill="1" applyBorder="1" applyAlignment="1">
      <alignment horizontal="center"/>
      <protection/>
    </xf>
    <xf numFmtId="168" fontId="60" fillId="45" borderId="28" xfId="94" applyFont="1" applyFill="1" applyBorder="1" applyAlignment="1">
      <alignment/>
    </xf>
    <xf numFmtId="168" fontId="60" fillId="45" borderId="4" xfId="94" applyFont="1" applyFill="1" applyBorder="1" applyAlignment="1">
      <alignment/>
    </xf>
    <xf numFmtId="168" fontId="60" fillId="45" borderId="4" xfId="94" applyFont="1" applyFill="1" applyBorder="1" applyAlignment="1">
      <alignment horizontal="right"/>
    </xf>
    <xf numFmtId="168" fontId="60" fillId="45" borderId="29" xfId="94" applyFont="1" applyFill="1" applyBorder="1" applyAlignment="1">
      <alignment horizontal="right"/>
    </xf>
    <xf numFmtId="0" fontId="63" fillId="45" borderId="0" xfId="124" applyFont="1" applyFill="1" applyProtection="1">
      <alignment/>
      <protection/>
    </xf>
    <xf numFmtId="0" fontId="63" fillId="45" borderId="0" xfId="124" applyFont="1" applyFill="1" applyAlignment="1" applyProtection="1">
      <alignment horizontal="center"/>
      <protection/>
    </xf>
    <xf numFmtId="0" fontId="63" fillId="45" borderId="28" xfId="124" applyFont="1" applyFill="1" applyBorder="1" applyProtection="1">
      <alignment/>
      <protection/>
    </xf>
    <xf numFmtId="0" fontId="65" fillId="45" borderId="4" xfId="124" applyFont="1" applyFill="1" applyBorder="1" applyProtection="1">
      <alignment/>
      <protection/>
    </xf>
    <xf numFmtId="0" fontId="63" fillId="45" borderId="4" xfId="124" applyFont="1" applyFill="1" applyBorder="1" applyAlignment="1" applyProtection="1">
      <alignment horizontal="center"/>
      <protection/>
    </xf>
    <xf numFmtId="0" fontId="2" fillId="58" borderId="34" xfId="124" applyFont="1" applyFill="1" applyBorder="1" applyAlignment="1" applyProtection="1">
      <alignment horizontal="right"/>
      <protection/>
    </xf>
    <xf numFmtId="0" fontId="60" fillId="58" borderId="23" xfId="124" applyFont="1" applyFill="1" applyBorder="1" applyProtection="1">
      <alignment/>
      <protection locked="0"/>
    </xf>
    <xf numFmtId="0" fontId="61" fillId="58" borderId="24" xfId="124" applyFont="1" applyFill="1" applyBorder="1" applyProtection="1">
      <alignment/>
      <protection locked="0"/>
    </xf>
    <xf numFmtId="0" fontId="62" fillId="58" borderId="24" xfId="124" applyFont="1" applyFill="1" applyBorder="1" applyAlignment="1" applyProtection="1">
      <alignment horizontal="right"/>
      <protection locked="0"/>
    </xf>
    <xf numFmtId="0" fontId="61" fillId="58" borderId="33" xfId="124" applyFont="1" applyFill="1" applyBorder="1" applyProtection="1">
      <alignment/>
      <protection locked="0"/>
    </xf>
    <xf numFmtId="0" fontId="63" fillId="58" borderId="25" xfId="124" applyFont="1" applyFill="1" applyBorder="1" applyProtection="1">
      <alignment/>
      <protection locked="0"/>
    </xf>
    <xf numFmtId="0" fontId="2" fillId="58" borderId="0" xfId="124" applyFont="1" applyFill="1" applyBorder="1" applyProtection="1">
      <alignment/>
      <protection locked="0"/>
    </xf>
    <xf numFmtId="0" fontId="0" fillId="58" borderId="0" xfId="124" applyFont="1" applyFill="1" applyBorder="1" applyProtection="1">
      <alignment/>
      <protection locked="0"/>
    </xf>
    <xf numFmtId="0" fontId="64" fillId="58" borderId="0" xfId="124" applyFont="1" applyFill="1" applyBorder="1" applyProtection="1">
      <alignment/>
      <protection locked="0"/>
    </xf>
    <xf numFmtId="0" fontId="0" fillId="58" borderId="11" xfId="124" applyFont="1" applyFill="1" applyBorder="1" applyProtection="1">
      <alignment/>
      <protection locked="0"/>
    </xf>
    <xf numFmtId="0" fontId="0" fillId="58" borderId="26" xfId="124" applyFont="1" applyFill="1" applyBorder="1" applyProtection="1">
      <alignment/>
      <protection locked="0"/>
    </xf>
    <xf numFmtId="0" fontId="0" fillId="58" borderId="27" xfId="124" applyFont="1" applyFill="1" applyBorder="1" applyProtection="1">
      <alignment/>
      <protection locked="0"/>
    </xf>
    <xf numFmtId="0" fontId="0" fillId="58" borderId="27" xfId="124" applyFont="1" applyFill="1" applyBorder="1" applyAlignment="1" applyProtection="1">
      <alignment horizontal="right"/>
      <protection locked="0"/>
    </xf>
    <xf numFmtId="0" fontId="2" fillId="58" borderId="34" xfId="124" applyFont="1" applyFill="1" applyBorder="1" applyAlignment="1" applyProtection="1">
      <alignment horizontal="center"/>
      <protection locked="0"/>
    </xf>
    <xf numFmtId="168" fontId="60" fillId="45" borderId="28" xfId="94" applyFont="1" applyFill="1" applyBorder="1" applyAlignment="1" applyProtection="1">
      <alignment/>
      <protection locked="0"/>
    </xf>
    <xf numFmtId="168" fontId="60" fillId="45" borderId="4" xfId="94" applyFont="1" applyFill="1" applyBorder="1" applyAlignment="1" applyProtection="1">
      <alignment/>
      <protection locked="0"/>
    </xf>
    <xf numFmtId="168" fontId="60" fillId="45" borderId="4" xfId="94" applyFont="1" applyFill="1" applyBorder="1" applyAlignment="1" applyProtection="1">
      <alignment horizontal="right"/>
      <protection locked="0"/>
    </xf>
    <xf numFmtId="168" fontId="60" fillId="45" borderId="29" xfId="94" applyFont="1" applyFill="1" applyBorder="1" applyAlignment="1" applyProtection="1">
      <alignment horizontal="right"/>
      <protection locked="0"/>
    </xf>
    <xf numFmtId="0" fontId="2" fillId="58" borderId="27" xfId="124" applyFont="1" applyFill="1" applyBorder="1" applyAlignment="1" applyProtection="1">
      <alignment horizontal="center" wrapText="1"/>
      <protection/>
    </xf>
    <xf numFmtId="0" fontId="2" fillId="58" borderId="27" xfId="124" applyFont="1" applyFill="1" applyBorder="1" applyAlignment="1">
      <alignment horizontal="center" wrapText="1"/>
      <protection/>
    </xf>
    <xf numFmtId="180" fontId="0" fillId="60" borderId="0" xfId="124" applyNumberFormat="1" applyFont="1" applyFill="1" applyProtection="1">
      <alignment/>
      <protection/>
    </xf>
    <xf numFmtId="181" fontId="0" fillId="60" borderId="0" xfId="133" applyNumberFormat="1" applyFont="1" applyFill="1" applyAlignment="1" applyProtection="1">
      <alignment/>
      <protection/>
    </xf>
    <xf numFmtId="180" fontId="0" fillId="60" borderId="0" xfId="133" applyNumberFormat="1" applyFont="1" applyFill="1" applyAlignment="1" applyProtection="1">
      <alignment/>
      <protection/>
    </xf>
    <xf numFmtId="0" fontId="66" fillId="0" borderId="0" xfId="124" applyFont="1" applyProtection="1">
      <alignment/>
      <protection/>
    </xf>
    <xf numFmtId="0" fontId="0" fillId="44" borderId="0" xfId="124" applyFont="1" applyFill="1" applyBorder="1" applyAlignment="1">
      <alignment wrapText="1"/>
      <protection/>
    </xf>
    <xf numFmtId="0" fontId="2" fillId="44" borderId="24" xfId="124" applyFont="1" applyFill="1" applyBorder="1" applyAlignment="1">
      <alignment horizontal="center"/>
      <protection/>
    </xf>
    <xf numFmtId="183" fontId="0" fillId="0" borderId="0" xfId="133" applyNumberFormat="1" applyFont="1" applyAlignment="1" applyProtection="1">
      <alignment/>
      <protection/>
    </xf>
    <xf numFmtId="0" fontId="0" fillId="44" borderId="0" xfId="124" applyFont="1" applyFill="1" applyBorder="1" applyAlignment="1">
      <alignment vertical="top" wrapText="1"/>
      <protection/>
    </xf>
    <xf numFmtId="0" fontId="0" fillId="0" borderId="0" xfId="124" applyFont="1" applyBorder="1" applyAlignment="1" applyProtection="1">
      <alignment horizontal="center"/>
      <protection/>
    </xf>
    <xf numFmtId="0" fontId="2" fillId="0" borderId="27" xfId="124" applyFont="1" applyBorder="1" applyProtection="1">
      <alignment/>
      <protection/>
    </xf>
    <xf numFmtId="0" fontId="2" fillId="0" borderId="27" xfId="124" applyFont="1" applyBorder="1" applyAlignment="1" applyProtection="1">
      <alignment horizontal="center"/>
      <protection/>
    </xf>
    <xf numFmtId="0" fontId="0" fillId="0" borderId="0" xfId="124" applyFont="1" applyBorder="1" applyAlignment="1" applyProtection="1">
      <alignment horizontal="left" indent="1"/>
      <protection/>
    </xf>
    <xf numFmtId="0" fontId="0" fillId="0" borderId="0" xfId="124" applyFont="1" applyBorder="1" applyAlignment="1" applyProtection="1">
      <alignment horizontal="left" vertical="top" indent="1"/>
      <protection/>
    </xf>
    <xf numFmtId="0" fontId="2" fillId="0" borderId="0" xfId="124" applyFont="1" applyBorder="1" applyAlignment="1" applyProtection="1">
      <alignment horizontal="left" indent="1"/>
      <protection/>
    </xf>
    <xf numFmtId="0" fontId="2" fillId="0" borderId="0" xfId="124" applyFont="1" applyBorder="1" applyAlignment="1" applyProtection="1">
      <alignment horizontal="left"/>
      <protection/>
    </xf>
    <xf numFmtId="0" fontId="0" fillId="0" borderId="0" xfId="124" applyFont="1" applyBorder="1" applyAlignment="1" applyProtection="1">
      <alignment horizontal="left" indent="1"/>
      <protection/>
    </xf>
    <xf numFmtId="0" fontId="0" fillId="0" borderId="0" xfId="124" applyFont="1" applyAlignment="1" applyProtection="1">
      <alignment horizontal="left" vertical="top" indent="1"/>
      <protection/>
    </xf>
    <xf numFmtId="0" fontId="0" fillId="0" borderId="0" xfId="124" applyFont="1" applyAlignment="1" applyProtection="1">
      <alignment horizontal="left" indent="1"/>
      <protection/>
    </xf>
    <xf numFmtId="0" fontId="0" fillId="0" borderId="0" xfId="124" applyFont="1" applyAlignment="1" applyProtection="1">
      <alignment horizontal="left" indent="2"/>
      <protection/>
    </xf>
    <xf numFmtId="180" fontId="2" fillId="0" borderId="23" xfId="124" applyNumberFormat="1" applyFont="1" applyFill="1" applyBorder="1" applyAlignment="1" applyProtection="1">
      <alignment horizontal="right"/>
      <protection/>
    </xf>
    <xf numFmtId="180" fontId="2" fillId="0" borderId="24" xfId="124" applyNumberFormat="1" applyFont="1" applyFill="1" applyBorder="1" applyAlignment="1" applyProtection="1">
      <alignment horizontal="right"/>
      <protection/>
    </xf>
    <xf numFmtId="180" fontId="2" fillId="0" borderId="31" xfId="124" applyNumberFormat="1" applyFont="1" applyFill="1" applyBorder="1" applyAlignment="1" applyProtection="1">
      <alignment horizontal="right"/>
      <protection/>
    </xf>
    <xf numFmtId="180" fontId="2" fillId="0" borderId="25" xfId="124" applyNumberFormat="1" applyFont="1" applyFill="1" applyBorder="1" applyAlignment="1" applyProtection="1">
      <alignment horizontal="right"/>
      <protection/>
    </xf>
    <xf numFmtId="180" fontId="2" fillId="0" borderId="0" xfId="124" applyNumberFormat="1" applyFont="1" applyFill="1" applyBorder="1" applyAlignment="1" applyProtection="1">
      <alignment horizontal="right"/>
      <protection/>
    </xf>
    <xf numFmtId="180" fontId="2" fillId="0" borderId="30" xfId="124" applyNumberFormat="1" applyFont="1" applyFill="1" applyBorder="1" applyAlignment="1" applyProtection="1">
      <alignment horizontal="right"/>
      <protection/>
    </xf>
    <xf numFmtId="180" fontId="2" fillId="0" borderId="25" xfId="124" applyNumberFormat="1" applyFont="1" applyFill="1" applyBorder="1" applyProtection="1">
      <alignment/>
      <protection/>
    </xf>
    <xf numFmtId="180" fontId="2" fillId="0" borderId="0" xfId="124" applyNumberFormat="1" applyFont="1" applyFill="1" applyBorder="1" applyProtection="1">
      <alignment/>
      <protection/>
    </xf>
    <xf numFmtId="180" fontId="2" fillId="0" borderId="26" xfId="124" applyNumberFormat="1" applyFont="1" applyFill="1" applyBorder="1" applyProtection="1">
      <alignment/>
      <protection/>
    </xf>
    <xf numFmtId="180" fontId="2" fillId="0" borderId="27" xfId="124" applyNumberFormat="1" applyFont="1" applyFill="1" applyBorder="1" applyProtection="1">
      <alignment/>
      <protection/>
    </xf>
    <xf numFmtId="180" fontId="2" fillId="0" borderId="32" xfId="124" applyNumberFormat="1" applyFont="1" applyFill="1" applyBorder="1" applyAlignment="1" applyProtection="1">
      <alignment horizontal="right"/>
      <protection/>
    </xf>
    <xf numFmtId="180" fontId="2" fillId="0" borderId="23" xfId="124" applyNumberFormat="1" applyFont="1" applyBorder="1" applyProtection="1">
      <alignment/>
      <protection/>
    </xf>
    <xf numFmtId="180" fontId="2" fillId="0" borderId="24" xfId="124" applyNumberFormat="1" applyFont="1" applyBorder="1" applyProtection="1">
      <alignment/>
      <protection/>
    </xf>
    <xf numFmtId="180" fontId="2" fillId="0" borderId="31" xfId="124" applyNumberFormat="1" applyFont="1" applyFill="1" applyBorder="1" applyProtection="1">
      <alignment/>
      <protection/>
    </xf>
    <xf numFmtId="180" fontId="2" fillId="0" borderId="25" xfId="124" applyNumberFormat="1" applyFont="1" applyBorder="1" applyProtection="1">
      <alignment/>
      <protection/>
    </xf>
    <xf numFmtId="180" fontId="2" fillId="0" borderId="30" xfId="124" applyNumberFormat="1" applyFont="1" applyFill="1" applyBorder="1" applyProtection="1">
      <alignment/>
      <protection/>
    </xf>
    <xf numFmtId="0" fontId="2" fillId="0" borderId="26" xfId="124" applyFont="1" applyBorder="1" applyProtection="1">
      <alignment/>
      <protection/>
    </xf>
    <xf numFmtId="180" fontId="2" fillId="0" borderId="26" xfId="124" applyNumberFormat="1" applyFont="1" applyBorder="1" applyProtection="1">
      <alignment/>
      <protection/>
    </xf>
    <xf numFmtId="180" fontId="2" fillId="0" borderId="27" xfId="124" applyNumberFormat="1" applyFont="1" applyBorder="1" applyProtection="1">
      <alignment/>
      <protection/>
    </xf>
    <xf numFmtId="180" fontId="2" fillId="0" borderId="32" xfId="124" applyNumberFormat="1" applyFont="1" applyFill="1" applyBorder="1" applyProtection="1">
      <alignment/>
      <protection/>
    </xf>
    <xf numFmtId="180" fontId="0" fillId="0" borderId="0" xfId="124" applyNumberFormat="1" applyFont="1" applyBorder="1" applyProtection="1">
      <alignment/>
      <protection/>
    </xf>
    <xf numFmtId="180" fontId="0" fillId="61" borderId="25" xfId="124" applyNumberFormat="1" applyFont="1" applyFill="1" applyBorder="1" applyProtection="1">
      <alignment/>
      <protection locked="0"/>
    </xf>
    <xf numFmtId="180" fontId="0" fillId="61" borderId="0" xfId="124" applyNumberFormat="1" applyFont="1" applyFill="1" applyBorder="1" applyProtection="1">
      <alignment/>
      <protection locked="0"/>
    </xf>
    <xf numFmtId="180" fontId="0" fillId="61" borderId="25" xfId="124" applyNumberFormat="1" applyFont="1" applyFill="1" applyBorder="1" applyAlignment="1" applyProtection="1">
      <alignment horizontal="right"/>
      <protection locked="0"/>
    </xf>
    <xf numFmtId="180" fontId="0" fillId="61" borderId="0" xfId="124" applyNumberFormat="1" applyFont="1" applyFill="1" applyBorder="1" applyAlignment="1" applyProtection="1">
      <alignment horizontal="right"/>
      <protection locked="0"/>
    </xf>
    <xf numFmtId="180" fontId="0" fillId="61" borderId="25" xfId="124" applyNumberFormat="1" applyFont="1" applyFill="1" applyBorder="1" applyProtection="1">
      <alignment/>
      <protection locked="0"/>
    </xf>
    <xf numFmtId="180" fontId="0" fillId="61" borderId="0" xfId="124" applyNumberFormat="1" applyFont="1" applyFill="1" applyBorder="1" applyProtection="1">
      <alignment/>
      <protection locked="0"/>
    </xf>
    <xf numFmtId="180" fontId="0" fillId="51" borderId="0" xfId="124" applyNumberFormat="1" applyFont="1" applyFill="1" applyBorder="1" applyProtection="1">
      <alignment/>
      <protection locked="0"/>
    </xf>
    <xf numFmtId="180" fontId="0" fillId="61" borderId="25" xfId="124" applyNumberFormat="1" applyFont="1" applyFill="1" applyBorder="1" applyProtection="1">
      <alignment/>
      <protection locked="0"/>
    </xf>
    <xf numFmtId="180" fontId="0" fillId="61" borderId="0" xfId="124" applyNumberFormat="1" applyFont="1" applyFill="1" applyBorder="1" applyProtection="1">
      <alignment/>
      <protection locked="0"/>
    </xf>
    <xf numFmtId="180" fontId="0" fillId="51" borderId="25" xfId="124" applyNumberFormat="1" applyFont="1" applyFill="1" applyBorder="1" applyProtection="1">
      <alignment/>
      <protection locked="0"/>
    </xf>
    <xf numFmtId="180" fontId="2" fillId="61" borderId="25" xfId="124" applyNumberFormat="1" applyFont="1" applyFill="1" applyBorder="1" applyProtection="1">
      <alignment/>
      <protection locked="0"/>
    </xf>
    <xf numFmtId="0" fontId="2" fillId="0" borderId="0" xfId="124" applyFont="1" applyAlignment="1" applyProtection="1">
      <alignment vertical="top"/>
      <protection/>
    </xf>
    <xf numFmtId="10" fontId="2" fillId="0" borderId="0" xfId="133" applyNumberFormat="1" applyFont="1" applyAlignment="1" applyProtection="1">
      <alignment/>
      <protection/>
    </xf>
    <xf numFmtId="180" fontId="2" fillId="0" borderId="0" xfId="133" applyNumberFormat="1" applyFont="1" applyAlignment="1" applyProtection="1">
      <alignment/>
      <protection/>
    </xf>
    <xf numFmtId="180" fontId="2" fillId="0" borderId="0" xfId="133" applyNumberFormat="1" applyFont="1" applyFill="1" applyAlignment="1" applyProtection="1">
      <alignment/>
      <protection/>
    </xf>
    <xf numFmtId="0" fontId="0" fillId="0" borderId="0" xfId="124" applyFont="1" applyAlignment="1" applyProtection="1">
      <alignment horizontal="left" indent="1"/>
      <protection/>
    </xf>
    <xf numFmtId="0" fontId="2" fillId="0" borderId="0" xfId="124" applyFont="1" applyAlignment="1" applyProtection="1">
      <alignment horizontal="left" vertical="top"/>
      <protection/>
    </xf>
    <xf numFmtId="180" fontId="0" fillId="0" borderId="0" xfId="133" applyNumberFormat="1" applyFont="1" applyFill="1" applyAlignment="1" applyProtection="1">
      <alignment/>
      <protection/>
    </xf>
    <xf numFmtId="180" fontId="0" fillId="0" borderId="0" xfId="124" applyNumberFormat="1" applyFont="1" applyProtection="1">
      <alignment/>
      <protection/>
    </xf>
    <xf numFmtId="9" fontId="0" fillId="60" borderId="0" xfId="133" applyFont="1" applyFill="1" applyAlignment="1" applyProtection="1">
      <alignment/>
      <protection/>
    </xf>
    <xf numFmtId="0" fontId="93" fillId="0" borderId="0" xfId="124" applyFont="1" applyAlignment="1" applyProtection="1">
      <alignment horizontal="left" vertical="top" indent="1"/>
      <protection/>
    </xf>
    <xf numFmtId="180" fontId="93" fillId="0" borderId="0" xfId="133" applyNumberFormat="1" applyFont="1" applyAlignment="1" applyProtection="1">
      <alignment/>
      <protection/>
    </xf>
    <xf numFmtId="0" fontId="0" fillId="0" borderId="0" xfId="124" applyFont="1" applyAlignment="1" applyProtection="1">
      <alignment horizontal="left" vertical="top" indent="1"/>
      <protection/>
    </xf>
    <xf numFmtId="180" fontId="0" fillId="60" borderId="0" xfId="133" applyNumberFormat="1" applyFont="1" applyFill="1" applyAlignment="1" applyProtection="1">
      <alignment/>
      <protection locked="0"/>
    </xf>
    <xf numFmtId="0" fontId="93" fillId="0" borderId="0" xfId="124" applyFont="1" applyAlignment="1" applyProtection="1">
      <alignment horizontal="left" indent="1"/>
      <protection/>
    </xf>
    <xf numFmtId="0" fontId="94" fillId="0" borderId="0" xfId="124" applyFont="1" applyProtection="1">
      <alignment/>
      <protection/>
    </xf>
    <xf numFmtId="180" fontId="93" fillId="0" borderId="0" xfId="133" applyNumberFormat="1" applyFont="1" applyFill="1" applyAlignment="1" applyProtection="1">
      <alignment/>
      <protection/>
    </xf>
    <xf numFmtId="0" fontId="0" fillId="44" borderId="0" xfId="124" applyFont="1" applyFill="1" applyBorder="1" applyAlignment="1" applyProtection="1">
      <alignment horizontal="left" indent="1"/>
      <protection/>
    </xf>
    <xf numFmtId="0" fontId="0" fillId="44" borderId="0" xfId="124" applyFont="1" applyFill="1" applyBorder="1" applyAlignment="1" applyProtection="1">
      <alignment horizontal="left" indent="1"/>
      <protection/>
    </xf>
    <xf numFmtId="0" fontId="2" fillId="44" borderId="27" xfId="124" applyFont="1" applyFill="1" applyBorder="1" applyAlignment="1" applyProtection="1">
      <alignment horizontal="left"/>
      <protection/>
    </xf>
    <xf numFmtId="0" fontId="0" fillId="44" borderId="0" xfId="124" applyFont="1" applyFill="1" applyBorder="1" applyAlignment="1" applyProtection="1">
      <alignment horizontal="left" indent="1"/>
      <protection/>
    </xf>
    <xf numFmtId="0" fontId="2" fillId="44" borderId="24" xfId="124" applyFont="1" applyFill="1" applyBorder="1" applyAlignment="1" applyProtection="1">
      <alignment horizontal="left"/>
      <protection/>
    </xf>
    <xf numFmtId="0" fontId="2" fillId="44" borderId="0" xfId="124" applyFont="1" applyFill="1" applyBorder="1" applyAlignment="1" applyProtection="1">
      <alignment horizontal="left"/>
      <protection/>
    </xf>
    <xf numFmtId="0" fontId="65" fillId="45" borderId="4" xfId="124" applyFont="1" applyFill="1" applyBorder="1" applyAlignment="1" applyProtection="1">
      <alignment horizontal="left"/>
      <protection/>
    </xf>
    <xf numFmtId="0" fontId="0" fillId="44" borderId="0" xfId="124" applyFont="1" applyFill="1" applyBorder="1" applyAlignment="1" applyProtection="1">
      <alignment horizontal="left"/>
      <protection locked="0"/>
    </xf>
    <xf numFmtId="0" fontId="2" fillId="44" borderId="24" xfId="124" applyFont="1" applyFill="1" applyBorder="1" applyAlignment="1" applyProtection="1">
      <alignment horizontal="left"/>
      <protection locked="0"/>
    </xf>
    <xf numFmtId="0" fontId="2" fillId="44" borderId="0" xfId="124" applyFont="1" applyFill="1" applyBorder="1" applyAlignment="1" applyProtection="1">
      <alignment horizontal="left"/>
      <protection locked="0"/>
    </xf>
    <xf numFmtId="0" fontId="0" fillId="44" borderId="0" xfId="124" applyFont="1" applyFill="1" applyBorder="1" applyAlignment="1" applyProtection="1">
      <alignment horizontal="left" indent="1"/>
      <protection locked="0"/>
    </xf>
    <xf numFmtId="0" fontId="0" fillId="44" borderId="0" xfId="124" applyFont="1" applyFill="1" applyBorder="1" applyAlignment="1" applyProtection="1">
      <alignment horizontal="left" indent="1"/>
      <protection locked="0"/>
    </xf>
    <xf numFmtId="0" fontId="0" fillId="44" borderId="0" xfId="124" applyFont="1" applyFill="1" applyBorder="1" applyAlignment="1" applyProtection="1">
      <alignment horizontal="left" indent="1"/>
      <protection locked="0"/>
    </xf>
    <xf numFmtId="0" fontId="0" fillId="44" borderId="0" xfId="124" applyFont="1" applyFill="1" applyBorder="1" applyAlignment="1" applyProtection="1">
      <alignment horizontal="center"/>
      <protection locked="0"/>
    </xf>
    <xf numFmtId="180" fontId="2" fillId="61" borderId="23" xfId="124" applyNumberFormat="1" applyFont="1" applyFill="1" applyBorder="1" applyAlignment="1" applyProtection="1">
      <alignment horizontal="right"/>
      <protection locked="0"/>
    </xf>
    <xf numFmtId="180" fontId="2" fillId="61" borderId="24" xfId="124" applyNumberFormat="1" applyFont="1" applyFill="1" applyBorder="1" applyAlignment="1" applyProtection="1">
      <alignment horizontal="right"/>
      <protection locked="0"/>
    </xf>
    <xf numFmtId="0" fontId="2" fillId="44" borderId="0" xfId="124" applyFont="1" applyFill="1" applyBorder="1" applyAlignment="1" applyProtection="1">
      <alignment/>
      <protection locked="0"/>
    </xf>
    <xf numFmtId="180" fontId="2" fillId="61" borderId="25" xfId="124" applyNumberFormat="1" applyFont="1" applyFill="1" applyBorder="1" applyAlignment="1" applyProtection="1">
      <alignment horizontal="right"/>
      <protection/>
    </xf>
    <xf numFmtId="180" fontId="2" fillId="61" borderId="0" xfId="124" applyNumberFormat="1" applyFont="1" applyFill="1" applyBorder="1" applyAlignment="1" applyProtection="1">
      <alignment horizontal="right"/>
      <protection/>
    </xf>
    <xf numFmtId="0" fontId="2" fillId="44" borderId="27" xfId="124" applyFont="1" applyFill="1" applyBorder="1" applyAlignment="1" applyProtection="1">
      <alignment horizontal="left"/>
      <protection locked="0"/>
    </xf>
    <xf numFmtId="2" fontId="8" fillId="58" borderId="35" xfId="0" applyNumberFormat="1" applyFont="1" applyFill="1" applyBorder="1" applyAlignment="1">
      <alignment vertical="top" wrapText="1"/>
    </xf>
    <xf numFmtId="0" fontId="0" fillId="44" borderId="0" xfId="0" applyFont="1" applyFill="1" applyAlignment="1">
      <alignment/>
    </xf>
    <xf numFmtId="2" fontId="2" fillId="45" borderId="35" xfId="0" applyNumberFormat="1" applyFont="1" applyFill="1" applyBorder="1" applyAlignment="1">
      <alignment vertical="top" wrapText="1"/>
    </xf>
    <xf numFmtId="2" fontId="0" fillId="45" borderId="35" xfId="0" applyNumberFormat="1" applyFont="1" applyFill="1" applyBorder="1" applyAlignment="1">
      <alignment vertical="top" wrapText="1"/>
    </xf>
    <xf numFmtId="2" fontId="0" fillId="0" borderId="35" xfId="0" applyNumberFormat="1" applyFont="1" applyBorder="1" applyAlignment="1">
      <alignment vertical="top" wrapText="1"/>
    </xf>
    <xf numFmtId="180" fontId="0" fillId="0" borderId="35" xfId="0" applyNumberFormat="1" applyFont="1" applyBorder="1" applyAlignment="1" applyProtection="1">
      <alignment vertical="top" wrapText="1"/>
      <protection locked="0"/>
    </xf>
    <xf numFmtId="180" fontId="0" fillId="45" borderId="35" xfId="0" applyNumberFormat="1" applyFont="1" applyFill="1" applyBorder="1" applyAlignment="1" applyProtection="1">
      <alignment vertical="top" wrapText="1"/>
      <protection locked="0"/>
    </xf>
    <xf numFmtId="180" fontId="2" fillId="45" borderId="35" xfId="0" applyNumberFormat="1" applyFont="1" applyFill="1" applyBorder="1" applyAlignment="1" applyProtection="1">
      <alignment vertical="top" wrapText="1"/>
      <protection locked="0"/>
    </xf>
    <xf numFmtId="180" fontId="0" fillId="62" borderId="35" xfId="124" applyNumberFormat="1" applyFont="1" applyFill="1" applyBorder="1" applyProtection="1">
      <alignment/>
      <protection/>
    </xf>
    <xf numFmtId="0" fontId="2" fillId="63" borderId="0" xfId="124" applyFont="1" applyFill="1" applyBorder="1" applyAlignment="1" applyProtection="1">
      <alignment horizontal="left"/>
      <protection/>
    </xf>
    <xf numFmtId="0" fontId="0" fillId="63" borderId="0" xfId="124" applyFont="1" applyFill="1" applyBorder="1" applyProtection="1">
      <alignment/>
      <protection/>
    </xf>
    <xf numFmtId="0" fontId="0" fillId="63" borderId="0" xfId="0" applyFont="1" applyFill="1" applyAlignment="1" applyProtection="1">
      <alignment horizontal="left" indent="1"/>
      <protection/>
    </xf>
    <xf numFmtId="0" fontId="0" fillId="63" borderId="0" xfId="124" applyFont="1" applyFill="1" applyBorder="1" applyAlignment="1" applyProtection="1">
      <alignment horizontal="left" indent="1"/>
      <protection/>
    </xf>
    <xf numFmtId="0" fontId="2" fillId="63" borderId="0" xfId="124" applyFont="1" applyFill="1" applyBorder="1" applyAlignment="1" applyProtection="1">
      <alignment horizontal="left" indent="1"/>
      <protection/>
    </xf>
    <xf numFmtId="0" fontId="0" fillId="63" borderId="0" xfId="124" applyFont="1" applyFill="1" applyBorder="1" applyProtection="1">
      <alignment/>
      <protection/>
    </xf>
    <xf numFmtId="0" fontId="0" fillId="63" borderId="0" xfId="124" applyFont="1" applyFill="1" applyBorder="1" applyAlignment="1" applyProtection="1">
      <alignment horizontal="left" indent="1"/>
      <protection locked="0"/>
    </xf>
    <xf numFmtId="0" fontId="0" fillId="63" borderId="0" xfId="124" applyFont="1" applyFill="1" applyBorder="1" applyAlignment="1" applyProtection="1">
      <alignment horizontal="left" indent="1"/>
      <protection locked="0"/>
    </xf>
    <xf numFmtId="0" fontId="63" fillId="63" borderId="0" xfId="124" applyFont="1" applyFill="1" applyBorder="1" applyAlignment="1" applyProtection="1">
      <alignment horizontal="left" indent="2"/>
      <protection locked="0"/>
    </xf>
    <xf numFmtId="0" fontId="0" fillId="63" borderId="0" xfId="124" applyFont="1" applyFill="1" applyBorder="1" applyAlignment="1" applyProtection="1">
      <alignment horizontal="left" indent="2"/>
      <protection locked="0"/>
    </xf>
    <xf numFmtId="14" fontId="63" fillId="63" borderId="0" xfId="124" applyNumberFormat="1" applyFont="1" applyFill="1" applyBorder="1" applyAlignment="1" applyProtection="1">
      <alignment horizontal="left" indent="2"/>
      <protection locked="0"/>
    </xf>
    <xf numFmtId="0" fontId="2" fillId="58" borderId="27" xfId="124" applyFont="1" applyFill="1" applyBorder="1" applyAlignment="1" applyProtection="1">
      <alignment horizontal="center" vertical="center"/>
      <protection locked="0"/>
    </xf>
    <xf numFmtId="0" fontId="2" fillId="44" borderId="0" xfId="124" applyFont="1" applyFill="1" applyBorder="1" applyAlignment="1" applyProtection="1">
      <alignment horizontal="left" indent="1"/>
      <protection locked="0"/>
    </xf>
    <xf numFmtId="180" fontId="2" fillId="64" borderId="0" xfId="124" applyNumberFormat="1" applyFont="1" applyFill="1" applyBorder="1" applyAlignment="1" applyProtection="1">
      <alignment horizontal="right"/>
      <protection/>
    </xf>
    <xf numFmtId="180" fontId="2" fillId="61" borderId="0" xfId="124" applyNumberFormat="1" applyFont="1" applyFill="1" applyBorder="1" applyProtection="1">
      <alignment/>
      <protection locked="0"/>
    </xf>
    <xf numFmtId="180" fontId="0" fillId="51" borderId="36" xfId="124" applyNumberFormat="1" applyFont="1" applyFill="1" applyBorder="1" applyProtection="1">
      <alignment/>
      <protection locked="0"/>
    </xf>
    <xf numFmtId="0" fontId="26" fillId="44" borderId="0" xfId="0" applyFont="1" applyFill="1" applyAlignment="1">
      <alignment/>
    </xf>
    <xf numFmtId="0" fontId="26" fillId="44" borderId="36" xfId="0" applyFont="1" applyFill="1" applyBorder="1" applyAlignment="1">
      <alignment/>
    </xf>
    <xf numFmtId="0" fontId="26" fillId="64" borderId="36" xfId="0" applyFont="1" applyFill="1" applyBorder="1" applyAlignment="1">
      <alignment/>
    </xf>
    <xf numFmtId="0" fontId="26" fillId="61" borderId="36" xfId="0" applyFont="1" applyFill="1" applyBorder="1" applyAlignment="1">
      <alignment/>
    </xf>
    <xf numFmtId="0" fontId="26" fillId="62" borderId="36" xfId="0" applyFont="1" applyFill="1" applyBorder="1" applyAlignment="1">
      <alignment/>
    </xf>
    <xf numFmtId="0" fontId="26" fillId="7" borderId="36" xfId="0" applyFont="1" applyFill="1" applyBorder="1" applyAlignment="1">
      <alignment/>
    </xf>
    <xf numFmtId="180" fontId="0" fillId="65" borderId="0" xfId="124" applyNumberFormat="1" applyFont="1" applyFill="1" applyBorder="1" applyProtection="1">
      <alignment/>
      <protection locked="0"/>
    </xf>
    <xf numFmtId="180" fontId="0" fillId="65" borderId="25" xfId="124" applyNumberFormat="1" applyFont="1" applyFill="1" applyBorder="1" applyProtection="1">
      <alignment/>
      <protection locked="0"/>
    </xf>
    <xf numFmtId="180" fontId="0" fillId="65" borderId="0" xfId="124" applyNumberFormat="1" applyFont="1" applyFill="1" applyBorder="1" applyProtection="1">
      <alignment/>
      <protection locked="0"/>
    </xf>
    <xf numFmtId="180" fontId="0" fillId="64" borderId="23" xfId="124" applyNumberFormat="1" applyFont="1" applyFill="1" applyBorder="1" applyAlignment="1" applyProtection="1">
      <alignment horizontal="right"/>
      <protection locked="0"/>
    </xf>
    <xf numFmtId="180" fontId="0" fillId="64" borderId="24" xfId="124" applyNumberFormat="1" applyFont="1" applyFill="1" applyBorder="1" applyAlignment="1" applyProtection="1">
      <alignment horizontal="right"/>
      <protection locked="0"/>
    </xf>
    <xf numFmtId="180" fontId="0" fillId="64" borderId="25" xfId="124" applyNumberFormat="1" applyFont="1" applyFill="1" applyBorder="1" applyAlignment="1" applyProtection="1">
      <alignment horizontal="right"/>
      <protection locked="0"/>
    </xf>
    <xf numFmtId="180" fontId="0" fillId="64" borderId="0" xfId="124" applyNumberFormat="1" applyFont="1" applyFill="1" applyBorder="1" applyAlignment="1" applyProtection="1">
      <alignment horizontal="right"/>
      <protection locked="0"/>
    </xf>
    <xf numFmtId="180" fontId="0" fillId="64" borderId="25" xfId="124" applyNumberFormat="1" applyFont="1" applyFill="1" applyBorder="1" applyProtection="1">
      <alignment/>
      <protection locked="0"/>
    </xf>
    <xf numFmtId="180" fontId="0" fillId="64" borderId="0" xfId="124" applyNumberFormat="1" applyFont="1" applyFill="1" applyBorder="1" applyProtection="1">
      <alignment/>
      <protection locked="0"/>
    </xf>
    <xf numFmtId="49" fontId="0" fillId="44" borderId="0" xfId="124" applyNumberFormat="1" applyFont="1" applyFill="1" applyAlignment="1" applyProtection="1">
      <alignment horizontal="right"/>
      <protection locked="0"/>
    </xf>
    <xf numFmtId="0" fontId="0" fillId="44" borderId="0" xfId="124" applyNumberFormat="1" applyFont="1" applyFill="1" applyProtection="1">
      <alignment/>
      <protection locked="0"/>
    </xf>
    <xf numFmtId="49" fontId="0" fillId="0" borderId="0" xfId="124" applyNumberFormat="1" applyFont="1" applyAlignment="1" applyProtection="1">
      <alignment horizontal="right"/>
      <protection/>
    </xf>
    <xf numFmtId="0" fontId="0" fillId="0" borderId="0" xfId="124" applyNumberFormat="1" applyFont="1" applyFill="1" applyProtection="1">
      <alignment/>
      <protection/>
    </xf>
    <xf numFmtId="0" fontId="2" fillId="58" borderId="27" xfId="124" applyFont="1" applyFill="1" applyBorder="1" applyAlignment="1" applyProtection="1">
      <alignment horizontal="center" vertical="center"/>
      <protection/>
    </xf>
    <xf numFmtId="0" fontId="2" fillId="58" borderId="27" xfId="124" applyFont="1" applyFill="1" applyBorder="1" applyAlignment="1" applyProtection="1">
      <alignment horizontal="center"/>
      <protection/>
    </xf>
    <xf numFmtId="0" fontId="0" fillId="66" borderId="35" xfId="124" applyFont="1" applyFill="1" applyBorder="1" applyProtection="1">
      <alignment/>
      <protection/>
    </xf>
    <xf numFmtId="182" fontId="0" fillId="51" borderId="35" xfId="124" applyNumberFormat="1" applyFont="1" applyFill="1" applyBorder="1" applyProtection="1">
      <alignment/>
      <protection locked="0"/>
    </xf>
    <xf numFmtId="0" fontId="2" fillId="66" borderId="35" xfId="124" applyFont="1" applyFill="1" applyBorder="1" applyProtection="1">
      <alignment/>
      <protection/>
    </xf>
    <xf numFmtId="0" fontId="0" fillId="66" borderId="35" xfId="124" applyFont="1" applyFill="1" applyBorder="1" applyProtection="1">
      <alignment/>
      <protection/>
    </xf>
    <xf numFmtId="0" fontId="61" fillId="58" borderId="24" xfId="124" applyFont="1" applyFill="1" applyBorder="1" applyAlignment="1" applyProtection="1">
      <alignment vertical="center"/>
      <protection/>
    </xf>
    <xf numFmtId="180" fontId="0" fillId="63" borderId="0" xfId="124" applyNumberFormat="1" applyFont="1" applyFill="1" applyBorder="1" applyAlignment="1" applyProtection="1">
      <alignment horizontal="right"/>
      <protection/>
    </xf>
    <xf numFmtId="180" fontId="2" fillId="63" borderId="25" xfId="124" applyNumberFormat="1" applyFont="1" applyFill="1" applyBorder="1" applyProtection="1">
      <alignment/>
      <protection locked="0"/>
    </xf>
    <xf numFmtId="180" fontId="0" fillId="63" borderId="23" xfId="124" applyNumberFormat="1" applyFont="1" applyFill="1" applyBorder="1" applyAlignment="1" applyProtection="1">
      <alignment horizontal="right"/>
      <protection/>
    </xf>
    <xf numFmtId="180" fontId="0" fillId="63" borderId="24" xfId="124" applyNumberFormat="1" applyFont="1" applyFill="1" applyBorder="1" applyAlignment="1" applyProtection="1">
      <alignment horizontal="right"/>
      <protection/>
    </xf>
    <xf numFmtId="180" fontId="0" fillId="63" borderId="25" xfId="124" applyNumberFormat="1" applyFont="1" applyFill="1" applyBorder="1" applyAlignment="1" applyProtection="1">
      <alignment horizontal="right"/>
      <protection/>
    </xf>
    <xf numFmtId="180" fontId="0" fillId="63" borderId="25" xfId="124" applyNumberFormat="1" applyFont="1" applyFill="1" applyBorder="1" applyProtection="1">
      <alignment/>
      <protection locked="0"/>
    </xf>
    <xf numFmtId="180" fontId="0" fillId="63" borderId="0" xfId="124" applyNumberFormat="1" applyFont="1" applyFill="1" applyBorder="1" applyProtection="1">
      <alignment/>
      <protection locked="0"/>
    </xf>
    <xf numFmtId="180" fontId="0" fillId="63" borderId="11" xfId="124" applyNumberFormat="1" applyFont="1" applyFill="1" applyBorder="1" applyProtection="1">
      <alignment/>
      <protection locked="0"/>
    </xf>
    <xf numFmtId="180" fontId="0" fillId="61" borderId="25" xfId="124" applyNumberFormat="1" applyFont="1" applyFill="1" applyBorder="1" applyProtection="1">
      <alignment/>
      <protection/>
    </xf>
    <xf numFmtId="180" fontId="0" fillId="61" borderId="0" xfId="124" applyNumberFormat="1" applyFont="1" applyFill="1" applyBorder="1" applyProtection="1">
      <alignment/>
      <protection/>
    </xf>
    <xf numFmtId="180" fontId="0" fillId="61" borderId="25" xfId="124" applyNumberFormat="1" applyFont="1" applyFill="1" applyBorder="1" applyProtection="1">
      <alignment/>
      <protection/>
    </xf>
    <xf numFmtId="180" fontId="0" fillId="61" borderId="0" xfId="124" applyNumberFormat="1" applyFont="1" applyFill="1" applyBorder="1" applyProtection="1">
      <alignment/>
      <protection/>
    </xf>
    <xf numFmtId="180" fontId="0" fillId="61" borderId="25" xfId="124" applyNumberFormat="1" applyFont="1" applyFill="1" applyBorder="1" applyAlignment="1" applyProtection="1">
      <alignment horizontal="right"/>
      <protection/>
    </xf>
    <xf numFmtId="180" fontId="0" fillId="61" borderId="0" xfId="124" applyNumberFormat="1" applyFont="1" applyFill="1" applyBorder="1" applyAlignment="1" applyProtection="1">
      <alignment horizontal="right"/>
      <protection/>
    </xf>
    <xf numFmtId="0" fontId="0" fillId="63" borderId="0" xfId="0" applyFill="1" applyBorder="1" applyAlignment="1" applyProtection="1">
      <alignment/>
      <protection locked="0"/>
    </xf>
    <xf numFmtId="0" fontId="0" fillId="63" borderId="0" xfId="0" applyFill="1" applyBorder="1" applyAlignment="1" applyProtection="1">
      <alignment/>
      <protection/>
    </xf>
    <xf numFmtId="0" fontId="26" fillId="63" borderId="0" xfId="0" applyFont="1" applyFill="1" applyBorder="1" applyAlignment="1">
      <alignment/>
    </xf>
    <xf numFmtId="0" fontId="2" fillId="63" borderId="0" xfId="124" applyFont="1" applyFill="1" applyBorder="1" applyProtection="1">
      <alignment/>
      <protection/>
    </xf>
    <xf numFmtId="0" fontId="0" fillId="0" borderId="25" xfId="124" applyFont="1" applyBorder="1" applyProtection="1">
      <alignment/>
      <protection/>
    </xf>
    <xf numFmtId="180" fontId="0" fillId="33" borderId="30" xfId="124" applyNumberFormat="1" applyFont="1" applyFill="1" applyBorder="1" applyAlignment="1" applyProtection="1">
      <alignment horizontal="right"/>
      <protection/>
    </xf>
    <xf numFmtId="0" fontId="0" fillId="0" borderId="0" xfId="124" applyFont="1" applyProtection="1">
      <alignment/>
      <protection/>
    </xf>
    <xf numFmtId="0" fontId="0" fillId="44" borderId="0" xfId="124" applyFont="1" applyFill="1" applyBorder="1" applyProtection="1">
      <alignment/>
      <protection/>
    </xf>
    <xf numFmtId="9" fontId="2" fillId="63" borderId="0" xfId="133" applyFont="1" applyFill="1" applyBorder="1" applyAlignment="1" applyProtection="1">
      <alignment/>
      <protection/>
    </xf>
    <xf numFmtId="180" fontId="2" fillId="64" borderId="25" xfId="124" applyNumberFormat="1" applyFont="1" applyFill="1" applyBorder="1" applyAlignment="1" applyProtection="1">
      <alignment horizontal="right"/>
      <protection/>
    </xf>
    <xf numFmtId="180" fontId="2" fillId="33" borderId="30" xfId="124" applyNumberFormat="1" applyFont="1" applyFill="1" applyBorder="1" applyAlignment="1" applyProtection="1">
      <alignment horizontal="right"/>
      <protection/>
    </xf>
    <xf numFmtId="167" fontId="0" fillId="44" borderId="0" xfId="124" applyNumberFormat="1" applyFont="1" applyFill="1" applyBorder="1" applyProtection="1">
      <alignment/>
      <protection/>
    </xf>
    <xf numFmtId="180" fontId="2" fillId="33" borderId="31" xfId="124" applyNumberFormat="1" applyFont="1" applyFill="1" applyBorder="1" applyAlignment="1" applyProtection="1">
      <alignment horizontal="right"/>
      <protection/>
    </xf>
    <xf numFmtId="182" fontId="65" fillId="0" borderId="0" xfId="124" applyNumberFormat="1" applyFont="1" applyProtection="1">
      <alignment/>
      <protection/>
    </xf>
    <xf numFmtId="180" fontId="65" fillId="61" borderId="25" xfId="124" applyNumberFormat="1" applyFont="1" applyFill="1" applyBorder="1" applyAlignment="1" applyProtection="1">
      <alignment horizontal="right"/>
      <protection/>
    </xf>
    <xf numFmtId="180" fontId="65" fillId="61" borderId="0" xfId="124" applyNumberFormat="1" applyFont="1" applyFill="1" applyBorder="1" applyAlignment="1" applyProtection="1">
      <alignment horizontal="right"/>
      <protection/>
    </xf>
    <xf numFmtId="180" fontId="65" fillId="33" borderId="30" xfId="124" applyNumberFormat="1" applyFont="1" applyFill="1" applyBorder="1" applyAlignment="1" applyProtection="1">
      <alignment horizontal="right"/>
      <protection/>
    </xf>
    <xf numFmtId="180" fontId="65" fillId="63" borderId="25" xfId="124" applyNumberFormat="1" applyFont="1" applyFill="1" applyBorder="1" applyAlignment="1" applyProtection="1">
      <alignment horizontal="right"/>
      <protection/>
    </xf>
    <xf numFmtId="180" fontId="65" fillId="63" borderId="0" xfId="124" applyNumberFormat="1" applyFont="1" applyFill="1" applyBorder="1" applyAlignment="1" applyProtection="1">
      <alignment horizontal="right"/>
      <protection/>
    </xf>
    <xf numFmtId="9" fontId="2" fillId="66" borderId="35" xfId="133" applyFont="1" applyFill="1" applyBorder="1" applyAlignment="1" applyProtection="1">
      <alignment/>
      <protection/>
    </xf>
    <xf numFmtId="180" fontId="2" fillId="33" borderId="26" xfId="124" applyNumberFormat="1" applyFont="1" applyFill="1" applyBorder="1" applyAlignment="1" applyProtection="1">
      <alignment horizontal="right"/>
      <protection/>
    </xf>
    <xf numFmtId="180" fontId="2" fillId="33" borderId="27" xfId="124" applyNumberFormat="1" applyFont="1" applyFill="1" applyBorder="1" applyAlignment="1" applyProtection="1">
      <alignment horizontal="right"/>
      <protection/>
    </xf>
    <xf numFmtId="180" fontId="2" fillId="33" borderId="32" xfId="124" applyNumberFormat="1" applyFont="1" applyFill="1" applyBorder="1" applyAlignment="1" applyProtection="1">
      <alignment horizontal="right"/>
      <protection/>
    </xf>
    <xf numFmtId="182" fontId="0" fillId="63" borderId="0" xfId="124" applyNumberFormat="1" applyFont="1" applyFill="1" applyBorder="1" applyProtection="1">
      <alignment/>
      <protection locked="0"/>
    </xf>
    <xf numFmtId="180" fontId="0" fillId="61" borderId="23" xfId="124" applyNumberFormat="1" applyFont="1" applyFill="1" applyBorder="1" applyProtection="1">
      <alignment/>
      <protection/>
    </xf>
    <xf numFmtId="180" fontId="0" fillId="61" borderId="24" xfId="124" applyNumberFormat="1" applyFont="1" applyFill="1" applyBorder="1" applyProtection="1">
      <alignment/>
      <protection/>
    </xf>
    <xf numFmtId="180" fontId="0" fillId="61" borderId="26" xfId="124" applyNumberFormat="1" applyFont="1" applyFill="1" applyBorder="1" applyProtection="1">
      <alignment/>
      <protection/>
    </xf>
    <xf numFmtId="180" fontId="0" fillId="61" borderId="27" xfId="124" applyNumberFormat="1" applyFont="1" applyFill="1" applyBorder="1" applyProtection="1">
      <alignment/>
      <protection/>
    </xf>
    <xf numFmtId="0" fontId="0" fillId="66" borderId="35" xfId="124" applyFont="1" applyFill="1" applyBorder="1" applyAlignment="1" applyProtection="1">
      <alignment horizontal="left"/>
      <protection/>
    </xf>
    <xf numFmtId="9" fontId="0" fillId="66" borderId="35" xfId="124" applyNumberFormat="1" applyFont="1" applyFill="1" applyBorder="1" applyProtection="1">
      <alignment/>
      <protection locked="0"/>
    </xf>
    <xf numFmtId="180" fontId="0" fillId="66" borderId="35" xfId="0" applyNumberFormat="1" applyFont="1" applyFill="1" applyBorder="1" applyAlignment="1" applyProtection="1">
      <alignment vertical="top" wrapText="1"/>
      <protection locked="0"/>
    </xf>
    <xf numFmtId="2" fontId="8" fillId="58" borderId="28" xfId="0" applyNumberFormat="1" applyFont="1" applyFill="1" applyBorder="1" applyAlignment="1">
      <alignment vertical="top" wrapText="1"/>
    </xf>
    <xf numFmtId="1" fontId="8" fillId="58" borderId="4" xfId="0" applyNumberFormat="1" applyFont="1" applyFill="1" applyBorder="1" applyAlignment="1">
      <alignment vertical="top" wrapText="1"/>
    </xf>
    <xf numFmtId="180" fontId="0" fillId="63" borderId="0" xfId="124" applyNumberFormat="1" applyFont="1" applyFill="1" applyBorder="1" applyProtection="1">
      <alignment/>
      <protection locked="0"/>
    </xf>
    <xf numFmtId="0" fontId="0" fillId="63" borderId="0" xfId="0" applyFont="1" applyFill="1" applyBorder="1" applyAlignment="1">
      <alignment/>
    </xf>
    <xf numFmtId="0" fontId="61" fillId="44" borderId="0" xfId="0" applyFont="1" applyFill="1" applyAlignment="1">
      <alignment/>
    </xf>
    <xf numFmtId="0" fontId="68" fillId="58" borderId="25" xfId="124" applyFont="1" applyFill="1" applyBorder="1" applyProtection="1">
      <alignment/>
      <protection/>
    </xf>
    <xf numFmtId="0" fontId="60" fillId="58" borderId="0" xfId="124" applyFont="1" applyFill="1" applyBorder="1" applyProtection="1">
      <alignment/>
      <protection/>
    </xf>
    <xf numFmtId="0" fontId="61" fillId="58" borderId="0" xfId="124" applyFont="1" applyFill="1" applyBorder="1" applyProtection="1">
      <alignment/>
      <protection/>
    </xf>
    <xf numFmtId="0" fontId="69" fillId="58" borderId="0" xfId="124" applyFont="1" applyFill="1" applyBorder="1" applyProtection="1">
      <alignment/>
      <protection/>
    </xf>
    <xf numFmtId="0" fontId="61" fillId="58" borderId="11" xfId="124" applyFont="1" applyFill="1" applyBorder="1" applyProtection="1">
      <alignment/>
      <protection/>
    </xf>
    <xf numFmtId="0" fontId="61" fillId="58" borderId="26" xfId="124" applyFont="1" applyFill="1" applyBorder="1" applyProtection="1">
      <alignment/>
      <protection/>
    </xf>
    <xf numFmtId="0" fontId="61" fillId="58" borderId="27" xfId="124" applyFont="1" applyFill="1" applyBorder="1" applyProtection="1">
      <alignment/>
      <protection/>
    </xf>
    <xf numFmtId="0" fontId="60" fillId="58" borderId="27" xfId="124" applyFont="1" applyFill="1" applyBorder="1" applyProtection="1">
      <alignment/>
      <protection/>
    </xf>
    <xf numFmtId="0" fontId="61" fillId="58" borderId="27" xfId="124" applyFont="1" applyFill="1" applyBorder="1" applyAlignment="1" applyProtection="1">
      <alignment horizontal="right"/>
      <protection/>
    </xf>
    <xf numFmtId="0" fontId="60" fillId="58" borderId="34" xfId="124" applyFont="1" applyFill="1" applyBorder="1" applyAlignment="1" applyProtection="1">
      <alignment horizontal="center"/>
      <protection/>
    </xf>
    <xf numFmtId="0" fontId="61" fillId="44" borderId="0" xfId="124" applyFont="1" applyFill="1" applyProtection="1">
      <alignment/>
      <protection/>
    </xf>
    <xf numFmtId="0" fontId="61" fillId="44" borderId="0" xfId="124" applyFont="1" applyFill="1" applyAlignment="1" applyProtection="1">
      <alignment horizontal="center"/>
      <protection/>
    </xf>
    <xf numFmtId="167" fontId="61" fillId="44" borderId="0" xfId="124" applyNumberFormat="1" applyFont="1" applyFill="1" applyProtection="1">
      <alignment/>
      <protection/>
    </xf>
    <xf numFmtId="0" fontId="60" fillId="45" borderId="0" xfId="124" applyFont="1" applyFill="1" applyProtection="1">
      <alignment/>
      <protection/>
    </xf>
    <xf numFmtId="0" fontId="60" fillId="45" borderId="0" xfId="124" applyFont="1" applyFill="1" applyAlignment="1" applyProtection="1">
      <alignment horizontal="center"/>
      <protection/>
    </xf>
    <xf numFmtId="180" fontId="60" fillId="45" borderId="0" xfId="124" applyNumberFormat="1" applyFont="1" applyFill="1" applyProtection="1">
      <alignment/>
      <protection/>
    </xf>
    <xf numFmtId="180" fontId="60" fillId="45" borderId="31" xfId="124" applyNumberFormat="1" applyFont="1" applyFill="1" applyBorder="1" applyProtection="1">
      <alignment/>
      <protection/>
    </xf>
    <xf numFmtId="0" fontId="61" fillId="44" borderId="23" xfId="124" applyFont="1" applyFill="1" applyBorder="1" applyProtection="1">
      <alignment/>
      <protection/>
    </xf>
    <xf numFmtId="0" fontId="61" fillId="44" borderId="24" xfId="124" applyFont="1" applyFill="1" applyBorder="1" applyAlignment="1" applyProtection="1">
      <alignment horizontal="left"/>
      <protection/>
    </xf>
    <xf numFmtId="0" fontId="61" fillId="44" borderId="24" xfId="124" applyFont="1" applyFill="1" applyBorder="1" applyProtection="1">
      <alignment/>
      <protection/>
    </xf>
    <xf numFmtId="0" fontId="61" fillId="44" borderId="24" xfId="124" applyFont="1" applyFill="1" applyBorder="1" applyAlignment="1" applyProtection="1">
      <alignment horizontal="center"/>
      <protection/>
    </xf>
    <xf numFmtId="180" fontId="61" fillId="63" borderId="23" xfId="124" applyNumberFormat="1" applyFont="1" applyFill="1" applyBorder="1" applyAlignment="1" applyProtection="1">
      <alignment horizontal="right"/>
      <protection locked="0"/>
    </xf>
    <xf numFmtId="180" fontId="61" fillId="63" borderId="24" xfId="124" applyNumberFormat="1" applyFont="1" applyFill="1" applyBorder="1" applyAlignment="1" applyProtection="1">
      <alignment horizontal="right"/>
      <protection locked="0"/>
    </xf>
    <xf numFmtId="180" fontId="61" fillId="33" borderId="31" xfId="124" applyNumberFormat="1" applyFont="1" applyFill="1" applyBorder="1" applyAlignment="1" applyProtection="1">
      <alignment horizontal="right"/>
      <protection locked="0"/>
    </xf>
    <xf numFmtId="0" fontId="61" fillId="44" borderId="25" xfId="124" applyFont="1" applyFill="1" applyBorder="1" applyProtection="1">
      <alignment/>
      <protection/>
    </xf>
    <xf numFmtId="0" fontId="61" fillId="44" borderId="0" xfId="124" applyFont="1" applyFill="1" applyBorder="1" applyAlignment="1" applyProtection="1">
      <alignment horizontal="left"/>
      <protection/>
    </xf>
    <xf numFmtId="0" fontId="61" fillId="44" borderId="0" xfId="124" applyFont="1" applyFill="1" applyBorder="1" applyAlignment="1" applyProtection="1">
      <alignment horizontal="center"/>
      <protection/>
    </xf>
    <xf numFmtId="180" fontId="61" fillId="51" borderId="25" xfId="124" applyNumberFormat="1" applyFont="1" applyFill="1" applyBorder="1" applyAlignment="1" applyProtection="1">
      <alignment horizontal="right"/>
      <protection locked="0"/>
    </xf>
    <xf numFmtId="180" fontId="61" fillId="65" borderId="0" xfId="124" applyNumberFormat="1" applyFont="1" applyFill="1" applyBorder="1" applyAlignment="1" applyProtection="1">
      <alignment horizontal="right"/>
      <protection locked="0"/>
    </xf>
    <xf numFmtId="180" fontId="61" fillId="64" borderId="30" xfId="124" applyNumberFormat="1" applyFont="1" applyFill="1" applyBorder="1" applyAlignment="1" applyProtection="1">
      <alignment horizontal="right"/>
      <protection locked="0"/>
    </xf>
    <xf numFmtId="180" fontId="61" fillId="63" borderId="25" xfId="124" applyNumberFormat="1" applyFont="1" applyFill="1" applyBorder="1" applyAlignment="1" applyProtection="1">
      <alignment horizontal="right"/>
      <protection locked="0"/>
    </xf>
    <xf numFmtId="180" fontId="61" fillId="63" borderId="0" xfId="124" applyNumberFormat="1" applyFont="1" applyFill="1" applyBorder="1" applyAlignment="1" applyProtection="1">
      <alignment horizontal="right"/>
      <protection locked="0"/>
    </xf>
    <xf numFmtId="0" fontId="61" fillId="63" borderId="0" xfId="124" applyFont="1" applyFill="1" applyBorder="1" applyProtection="1">
      <alignment/>
      <protection/>
    </xf>
    <xf numFmtId="0" fontId="60" fillId="45" borderId="28" xfId="124" applyFont="1" applyFill="1" applyBorder="1" applyProtection="1">
      <alignment/>
      <protection/>
    </xf>
    <xf numFmtId="0" fontId="60" fillId="45" borderId="4" xfId="124" applyFont="1" applyFill="1" applyBorder="1" applyProtection="1">
      <alignment/>
      <protection/>
    </xf>
    <xf numFmtId="0" fontId="60" fillId="45" borderId="4" xfId="124" applyFont="1" applyFill="1" applyBorder="1" applyAlignment="1" applyProtection="1">
      <alignment horizontal="center"/>
      <protection/>
    </xf>
    <xf numFmtId="180" fontId="60" fillId="45" borderId="23" xfId="124" applyNumberFormat="1" applyFont="1" applyFill="1" applyBorder="1" applyAlignment="1" applyProtection="1">
      <alignment horizontal="right"/>
      <protection locked="0"/>
    </xf>
    <xf numFmtId="180" fontId="60" fillId="45" borderId="24" xfId="124" applyNumberFormat="1" applyFont="1" applyFill="1" applyBorder="1" applyAlignment="1" applyProtection="1">
      <alignment horizontal="right"/>
      <protection locked="0"/>
    </xf>
    <xf numFmtId="180" fontId="60" fillId="45" borderId="31" xfId="124" applyNumberFormat="1" applyFont="1" applyFill="1" applyBorder="1" applyAlignment="1" applyProtection="1">
      <alignment horizontal="right"/>
      <protection locked="0"/>
    </xf>
    <xf numFmtId="180" fontId="61" fillId="63" borderId="25" xfId="124" applyNumberFormat="1" applyFont="1" applyFill="1" applyBorder="1" applyProtection="1">
      <alignment/>
      <protection locked="0"/>
    </xf>
    <xf numFmtId="180" fontId="61" fillId="63" borderId="0" xfId="124" applyNumberFormat="1" applyFont="1" applyFill="1" applyBorder="1" applyProtection="1">
      <alignment/>
      <protection locked="0"/>
    </xf>
    <xf numFmtId="180" fontId="61" fillId="33" borderId="30" xfId="124" applyNumberFormat="1" applyFont="1" applyFill="1" applyBorder="1" applyProtection="1">
      <alignment/>
      <protection locked="0"/>
    </xf>
    <xf numFmtId="180" fontId="61" fillId="51" borderId="25" xfId="124" applyNumberFormat="1" applyFont="1" applyFill="1" applyBorder="1" applyProtection="1">
      <alignment/>
      <protection locked="0"/>
    </xf>
    <xf numFmtId="180" fontId="61" fillId="51" borderId="0" xfId="124" applyNumberFormat="1" applyFont="1" applyFill="1" applyBorder="1" applyProtection="1">
      <alignment/>
      <protection locked="0"/>
    </xf>
    <xf numFmtId="180" fontId="61" fillId="33" borderId="30" xfId="124" applyNumberFormat="1" applyFont="1" applyFill="1" applyBorder="1" applyProtection="1">
      <alignment/>
      <protection/>
    </xf>
    <xf numFmtId="0" fontId="60" fillId="44" borderId="26" xfId="124" applyFont="1" applyFill="1" applyBorder="1" applyProtection="1">
      <alignment/>
      <protection/>
    </xf>
    <xf numFmtId="0" fontId="60" fillId="44" borderId="27" xfId="124" applyFont="1" applyFill="1" applyBorder="1" applyAlignment="1" applyProtection="1">
      <alignment horizontal="left"/>
      <protection/>
    </xf>
    <xf numFmtId="0" fontId="60" fillId="44" borderId="27" xfId="124" applyFont="1" applyFill="1" applyBorder="1" applyProtection="1">
      <alignment/>
      <protection/>
    </xf>
    <xf numFmtId="0" fontId="60" fillId="44" borderId="27" xfId="124" applyFont="1" applyFill="1" applyBorder="1" applyAlignment="1" applyProtection="1">
      <alignment horizontal="center"/>
      <protection/>
    </xf>
    <xf numFmtId="180" fontId="60" fillId="33" borderId="26" xfId="124" applyNumberFormat="1" applyFont="1" applyFill="1" applyBorder="1" applyProtection="1">
      <alignment/>
      <protection locked="0"/>
    </xf>
    <xf numFmtId="180" fontId="60" fillId="33" borderId="27" xfId="124" applyNumberFormat="1" applyFont="1" applyFill="1" applyBorder="1" applyProtection="1">
      <alignment/>
      <protection locked="0"/>
    </xf>
    <xf numFmtId="180" fontId="60" fillId="33" borderId="32" xfId="124" applyNumberFormat="1" applyFont="1" applyFill="1" applyBorder="1" applyProtection="1">
      <alignment/>
      <protection locked="0"/>
    </xf>
    <xf numFmtId="0" fontId="60" fillId="44" borderId="0" xfId="0" applyFont="1" applyFill="1" applyAlignment="1">
      <alignment/>
    </xf>
    <xf numFmtId="180" fontId="60" fillId="33" borderId="0" xfId="0" applyNumberFormat="1" applyFont="1" applyFill="1" applyAlignment="1">
      <alignment/>
    </xf>
    <xf numFmtId="180" fontId="60" fillId="44" borderId="0" xfId="0" applyNumberFormat="1" applyFont="1" applyFill="1" applyAlignment="1">
      <alignment/>
    </xf>
    <xf numFmtId="0" fontId="61" fillId="44" borderId="0" xfId="0" applyFont="1" applyFill="1" applyAlignment="1" applyProtection="1">
      <alignment/>
      <protection/>
    </xf>
    <xf numFmtId="0" fontId="2" fillId="44" borderId="24" xfId="124" applyFont="1" applyFill="1" applyBorder="1" applyAlignment="1">
      <alignment horizontal="left"/>
      <protection/>
    </xf>
    <xf numFmtId="0" fontId="2" fillId="44" borderId="0" xfId="124" applyFont="1" applyFill="1" applyBorder="1" applyAlignment="1">
      <alignment horizontal="left"/>
      <protection/>
    </xf>
    <xf numFmtId="0" fontId="2" fillId="44" borderId="27" xfId="124" applyFont="1" applyFill="1" applyBorder="1" applyAlignment="1">
      <alignment horizontal="left"/>
      <protection/>
    </xf>
    <xf numFmtId="0" fontId="0" fillId="44" borderId="0" xfId="124" applyFont="1" applyFill="1" applyBorder="1" applyAlignment="1">
      <alignment horizontal="left" indent="1"/>
      <protection/>
    </xf>
    <xf numFmtId="0" fontId="0" fillId="44" borderId="0" xfId="124" applyFont="1" applyFill="1" applyBorder="1" applyAlignment="1">
      <alignment horizontal="left" indent="2"/>
      <protection/>
    </xf>
    <xf numFmtId="0" fontId="65" fillId="44" borderId="0" xfId="124" applyFont="1" applyFill="1" applyBorder="1" applyAlignment="1">
      <alignment horizontal="left" indent="1"/>
      <protection/>
    </xf>
    <xf numFmtId="0" fontId="0" fillId="44" borderId="0" xfId="124" applyFont="1" applyFill="1" applyBorder="1" applyAlignment="1">
      <alignment horizontal="left" vertical="top" indent="2"/>
      <protection/>
    </xf>
    <xf numFmtId="0" fontId="0" fillId="44" borderId="0" xfId="124" applyFont="1" applyFill="1" applyBorder="1" applyAlignment="1">
      <alignment horizontal="left" indent="2"/>
      <protection/>
    </xf>
    <xf numFmtId="0" fontId="0" fillId="44" borderId="0" xfId="0" applyFont="1" applyFill="1" applyAlignment="1">
      <alignment horizontal="left" indent="3"/>
    </xf>
    <xf numFmtId="0" fontId="0" fillId="44" borderId="0" xfId="124" applyFont="1" applyFill="1" applyBorder="1" applyAlignment="1">
      <alignment horizontal="left" indent="3"/>
      <protection/>
    </xf>
    <xf numFmtId="0" fontId="0" fillId="44" borderId="0" xfId="124" applyFont="1" applyFill="1" applyBorder="1" applyAlignment="1">
      <alignment horizontal="left" vertical="top" indent="1"/>
      <protection/>
    </xf>
    <xf numFmtId="0" fontId="0" fillId="44" borderId="0" xfId="0" applyFont="1" applyFill="1" applyAlignment="1" applyProtection="1">
      <alignment/>
      <protection/>
    </xf>
    <xf numFmtId="180" fontId="0" fillId="61" borderId="25" xfId="124" applyNumberFormat="1" applyFont="1" applyFill="1" applyBorder="1" applyAlignment="1" applyProtection="1">
      <alignment horizontal="right"/>
      <protection/>
    </xf>
    <xf numFmtId="180" fontId="0" fillId="61" borderId="0" xfId="124" applyNumberFormat="1" applyFont="1" applyFill="1" applyBorder="1" applyAlignment="1" applyProtection="1">
      <alignment horizontal="right"/>
      <protection/>
    </xf>
    <xf numFmtId="180" fontId="2" fillId="64" borderId="24" xfId="124" applyNumberFormat="1" applyFont="1" applyFill="1" applyBorder="1" applyAlignment="1" applyProtection="1">
      <alignment horizontal="right"/>
      <protection/>
    </xf>
    <xf numFmtId="180" fontId="2" fillId="64" borderId="23" xfId="124" applyNumberFormat="1" applyFont="1" applyFill="1" applyBorder="1" applyAlignment="1" applyProtection="1">
      <alignment horizontal="right"/>
      <protection/>
    </xf>
    <xf numFmtId="0" fontId="0" fillId="0" borderId="0" xfId="124" applyFont="1" applyBorder="1" applyAlignment="1" applyProtection="1">
      <alignment horizontal="left" indent="2"/>
      <protection/>
    </xf>
    <xf numFmtId="14" fontId="0" fillId="0" borderId="0" xfId="124" applyNumberFormat="1" applyFont="1" applyBorder="1" applyAlignment="1" applyProtection="1">
      <alignment horizontal="left" indent="2"/>
      <protection/>
    </xf>
    <xf numFmtId="0" fontId="0" fillId="0" borderId="0" xfId="124" applyFont="1" applyBorder="1" applyAlignment="1" applyProtection="1">
      <alignment horizontal="left" indent="1"/>
      <protection/>
    </xf>
    <xf numFmtId="0" fontId="65" fillId="0" borderId="0" xfId="124" applyFont="1" applyBorder="1" applyAlignment="1" applyProtection="1">
      <alignment horizontal="left" indent="1"/>
      <protection/>
    </xf>
    <xf numFmtId="0" fontId="0" fillId="0" borderId="0" xfId="124" applyFont="1" applyBorder="1" applyAlignment="1" applyProtection="1">
      <alignment horizontal="left" indent="2"/>
      <protection/>
    </xf>
    <xf numFmtId="0" fontId="0" fillId="0" borderId="0" xfId="124" applyFont="1" applyBorder="1" applyAlignment="1" applyProtection="1">
      <alignment horizontal="left" indent="3"/>
      <protection/>
    </xf>
    <xf numFmtId="0" fontId="0" fillId="63" borderId="0" xfId="124" applyFont="1" applyFill="1" applyBorder="1" applyAlignment="1" applyProtection="1">
      <alignment horizontal="left"/>
      <protection/>
    </xf>
    <xf numFmtId="0" fontId="2" fillId="63" borderId="24" xfId="124" applyFont="1" applyFill="1" applyBorder="1" applyAlignment="1" applyProtection="1">
      <alignment horizontal="left"/>
      <protection/>
    </xf>
    <xf numFmtId="9" fontId="2" fillId="63" borderId="24" xfId="124" applyNumberFormat="1" applyFont="1" applyFill="1" applyBorder="1" applyProtection="1">
      <alignment/>
      <protection locked="0"/>
    </xf>
    <xf numFmtId="0" fontId="0" fillId="44" borderId="0" xfId="124" applyFont="1" applyFill="1" applyBorder="1" applyAlignment="1" applyProtection="1">
      <alignment horizontal="left" indent="2"/>
      <protection/>
    </xf>
    <xf numFmtId="0" fontId="0" fillId="44" borderId="0" xfId="124" applyFont="1" applyFill="1" applyBorder="1" applyAlignment="1" applyProtection="1">
      <alignment horizontal="left" indent="2"/>
      <protection/>
    </xf>
    <xf numFmtId="9" fontId="0" fillId="63" borderId="0" xfId="124" applyNumberFormat="1" applyFont="1" applyFill="1" applyBorder="1" applyProtection="1">
      <alignment/>
      <protection locked="0"/>
    </xf>
    <xf numFmtId="0" fontId="0" fillId="44" borderId="25" xfId="124" applyFont="1" applyFill="1" applyBorder="1" applyProtection="1">
      <alignment/>
      <protection/>
    </xf>
    <xf numFmtId="0" fontId="0" fillId="44" borderId="0" xfId="124" applyFont="1" applyFill="1" applyBorder="1" applyAlignment="1" applyProtection="1">
      <alignment horizontal="left"/>
      <protection/>
    </xf>
    <xf numFmtId="0" fontId="0" fillId="44" borderId="0" xfId="124" applyFont="1" applyFill="1" applyBorder="1" applyAlignment="1" applyProtection="1">
      <alignment horizontal="center"/>
      <protection/>
    </xf>
    <xf numFmtId="14" fontId="0" fillId="44" borderId="0" xfId="0" applyNumberFormat="1" applyFont="1" applyFill="1" applyAlignment="1" applyProtection="1">
      <alignment horizontal="left" indent="1"/>
      <protection/>
    </xf>
    <xf numFmtId="9" fontId="2" fillId="44" borderId="24" xfId="124" applyNumberFormat="1" applyFont="1" applyFill="1" applyBorder="1" applyProtection="1">
      <alignment/>
      <protection/>
    </xf>
    <xf numFmtId="0" fontId="2" fillId="66" borderId="35" xfId="124" applyFont="1" applyFill="1" applyBorder="1" applyAlignment="1" applyProtection="1">
      <alignment horizontal="left"/>
      <protection/>
    </xf>
    <xf numFmtId="9" fontId="2" fillId="66" borderId="35" xfId="124" applyNumberFormat="1" applyFont="1" applyFill="1" applyBorder="1" applyProtection="1">
      <alignment/>
      <protection/>
    </xf>
    <xf numFmtId="9" fontId="2" fillId="63" borderId="11" xfId="124" applyNumberFormat="1" applyFont="1" applyFill="1" applyBorder="1" applyProtection="1">
      <alignment/>
      <protection/>
    </xf>
    <xf numFmtId="9" fontId="2" fillId="63" borderId="11" xfId="124" applyNumberFormat="1" applyFont="1" applyFill="1" applyBorder="1" applyProtection="1">
      <alignment/>
      <protection locked="0"/>
    </xf>
    <xf numFmtId="9" fontId="0" fillId="63" borderId="11" xfId="124" applyNumberFormat="1" applyFont="1" applyFill="1" applyBorder="1" applyProtection="1">
      <alignment/>
      <protection locked="0"/>
    </xf>
    <xf numFmtId="0" fontId="0" fillId="44" borderId="0" xfId="124" applyFont="1" applyFill="1" applyBorder="1" applyAlignment="1" applyProtection="1">
      <alignment horizontal="left" indent="3"/>
      <protection/>
    </xf>
    <xf numFmtId="0" fontId="63" fillId="44" borderId="0" xfId="124" applyFont="1" applyFill="1" applyBorder="1" applyAlignment="1" applyProtection="1">
      <alignment horizontal="left" indent="1"/>
      <protection/>
    </xf>
    <xf numFmtId="9" fontId="63" fillId="63" borderId="11" xfId="124" applyNumberFormat="1" applyFont="1" applyFill="1" applyBorder="1" applyProtection="1">
      <alignment/>
      <protection locked="0"/>
    </xf>
    <xf numFmtId="14" fontId="0" fillId="44" borderId="0" xfId="124" applyNumberFormat="1" applyFont="1" applyFill="1" applyBorder="1" applyProtection="1">
      <alignment/>
      <protection/>
    </xf>
    <xf numFmtId="14" fontId="2" fillId="44" borderId="0" xfId="124" applyNumberFormat="1" applyFont="1" applyFill="1" applyBorder="1" applyProtection="1">
      <alignment/>
      <protection/>
    </xf>
    <xf numFmtId="9" fontId="2" fillId="63" borderId="33" xfId="124" applyNumberFormat="1" applyFont="1" applyFill="1" applyBorder="1" applyProtection="1">
      <alignment/>
      <protection locked="0"/>
    </xf>
    <xf numFmtId="180" fontId="0" fillId="61" borderId="0" xfId="124" applyNumberFormat="1" applyFont="1" applyFill="1" applyBorder="1" applyAlignment="1" applyProtection="1">
      <alignment horizontal="right"/>
      <protection/>
    </xf>
    <xf numFmtId="180" fontId="2" fillId="33" borderId="0" xfId="124" applyNumberFormat="1" applyFont="1" applyFill="1" applyBorder="1" applyProtection="1">
      <alignment/>
      <protection/>
    </xf>
    <xf numFmtId="180" fontId="0" fillId="61" borderId="0" xfId="124" applyNumberFormat="1" applyFont="1" applyFill="1" applyBorder="1" applyProtection="1">
      <alignment/>
      <protection/>
    </xf>
    <xf numFmtId="180" fontId="2" fillId="64" borderId="0" xfId="124" applyNumberFormat="1" applyFont="1" applyFill="1" applyBorder="1" applyProtection="1">
      <alignment/>
      <protection/>
    </xf>
    <xf numFmtId="180" fontId="63" fillId="61" borderId="0" xfId="124" applyNumberFormat="1" applyFont="1" applyFill="1" applyBorder="1" applyProtection="1">
      <alignment/>
      <protection/>
    </xf>
    <xf numFmtId="180" fontId="63" fillId="33" borderId="30" xfId="124" applyNumberFormat="1" applyFont="1" applyFill="1" applyBorder="1" applyAlignment="1" applyProtection="1">
      <alignment horizontal="right"/>
      <protection/>
    </xf>
    <xf numFmtId="180" fontId="2" fillId="33" borderId="27" xfId="124" applyNumberFormat="1" applyFont="1" applyFill="1" applyBorder="1" applyProtection="1">
      <alignment/>
      <protection/>
    </xf>
    <xf numFmtId="180" fontId="61" fillId="51" borderId="0" xfId="124" applyNumberFormat="1" applyFont="1" applyFill="1" applyBorder="1" applyAlignment="1" applyProtection="1">
      <alignment horizontal="right"/>
      <protection locked="0"/>
    </xf>
    <xf numFmtId="0" fontId="0" fillId="0" borderId="0" xfId="124" applyFont="1" applyBorder="1" applyAlignment="1" applyProtection="1">
      <alignment horizontal="left" vertical="top" indent="1"/>
      <protection/>
    </xf>
    <xf numFmtId="0" fontId="0" fillId="0" borderId="35" xfId="125" applyFont="1" applyBorder="1">
      <alignment/>
      <protection/>
    </xf>
    <xf numFmtId="3" fontId="0" fillId="0" borderId="35" xfId="125" applyNumberFormat="1" applyFont="1" applyBorder="1">
      <alignment/>
      <protection/>
    </xf>
    <xf numFmtId="0" fontId="0" fillId="67" borderId="31" xfId="125" applyFont="1" applyFill="1" applyBorder="1">
      <alignment/>
      <protection/>
    </xf>
    <xf numFmtId="0" fontId="0" fillId="0" borderId="0" xfId="125" applyFont="1" applyBorder="1">
      <alignment/>
      <protection/>
    </xf>
    <xf numFmtId="0" fontId="0" fillId="0" borderId="0" xfId="0" applyFont="1" applyAlignment="1">
      <alignment/>
    </xf>
    <xf numFmtId="3" fontId="0" fillId="61" borderId="35" xfId="125" applyNumberFormat="1" applyFont="1" applyFill="1" applyBorder="1">
      <alignment/>
      <protection/>
    </xf>
    <xf numFmtId="0" fontId="0" fillId="67" borderId="35" xfId="125" applyFont="1" applyFill="1" applyBorder="1">
      <alignment/>
      <protection/>
    </xf>
    <xf numFmtId="3" fontId="0" fillId="68" borderId="35" xfId="125" applyNumberFormat="1" applyFont="1" applyFill="1" applyBorder="1">
      <alignment/>
      <protection/>
    </xf>
    <xf numFmtId="0" fontId="0" fillId="0" borderId="25" xfId="125" applyFont="1" applyFill="1" applyBorder="1">
      <alignment/>
      <protection/>
    </xf>
    <xf numFmtId="1" fontId="2" fillId="0" borderId="0" xfId="124" applyNumberFormat="1" applyFont="1" applyFill="1" applyAlignment="1" applyProtection="1">
      <alignment horizontal="left"/>
      <protection/>
    </xf>
    <xf numFmtId="0" fontId="2" fillId="0" borderId="0" xfId="124" applyFont="1" applyFill="1" applyProtection="1">
      <alignment/>
      <protection/>
    </xf>
    <xf numFmtId="0" fontId="0" fillId="0" borderId="0" xfId="124" applyFont="1" applyFill="1" applyAlignment="1" applyProtection="1">
      <alignment horizontal="center"/>
      <protection/>
    </xf>
    <xf numFmtId="10" fontId="0" fillId="0" borderId="0" xfId="124" applyNumberFormat="1" applyFont="1" applyFill="1" applyProtection="1">
      <alignment/>
      <protection locked="0"/>
    </xf>
    <xf numFmtId="0" fontId="0" fillId="0" borderId="0" xfId="124" applyFont="1" applyFill="1" applyBorder="1" applyProtection="1">
      <alignment/>
      <protection/>
    </xf>
    <xf numFmtId="1" fontId="0" fillId="0" borderId="0" xfId="124" applyNumberFormat="1" applyFont="1" applyFill="1" applyAlignment="1" applyProtection="1">
      <alignment horizontal="left"/>
      <protection/>
    </xf>
    <xf numFmtId="10" fontId="0" fillId="0" borderId="0" xfId="124" applyNumberFormat="1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63" borderId="0" xfId="124" applyFont="1" applyFill="1" applyProtection="1">
      <alignment/>
      <protection/>
    </xf>
    <xf numFmtId="1" fontId="0" fillId="63" borderId="0" xfId="124" applyNumberFormat="1" applyFont="1" applyFill="1" applyAlignment="1" applyProtection="1">
      <alignment horizontal="left"/>
      <protection/>
    </xf>
    <xf numFmtId="0" fontId="2" fillId="63" borderId="0" xfId="124" applyFont="1" applyFill="1" applyProtection="1">
      <alignment/>
      <protection/>
    </xf>
    <xf numFmtId="0" fontId="0" fillId="63" borderId="0" xfId="124" applyFont="1" applyFill="1" applyAlignment="1" applyProtection="1">
      <alignment horizontal="center"/>
      <protection/>
    </xf>
    <xf numFmtId="10" fontId="0" fillId="63" borderId="0" xfId="124" applyNumberFormat="1" applyFont="1" applyFill="1" applyProtection="1">
      <alignment/>
      <protection/>
    </xf>
    <xf numFmtId="2" fontId="0" fillId="63" borderId="0" xfId="124" applyNumberFormat="1" applyFont="1" applyFill="1" applyProtection="1">
      <alignment/>
      <protection/>
    </xf>
    <xf numFmtId="0" fontId="0" fillId="63" borderId="0" xfId="0" applyFill="1" applyAlignment="1" applyProtection="1">
      <alignment/>
      <protection/>
    </xf>
    <xf numFmtId="183" fontId="0" fillId="0" borderId="0" xfId="133" applyNumberFormat="1" applyFont="1" applyFill="1" applyAlignment="1" applyProtection="1">
      <alignment/>
      <protection/>
    </xf>
    <xf numFmtId="0" fontId="0" fillId="44" borderId="25" xfId="124" applyFont="1" applyFill="1" applyBorder="1" applyAlignment="1" applyProtection="1">
      <alignment horizontal="right"/>
      <protection/>
    </xf>
    <xf numFmtId="0" fontId="0" fillId="0" borderId="26" xfId="124" applyFont="1" applyFill="1" applyBorder="1" applyAlignment="1" applyProtection="1">
      <alignment horizontal="center" wrapText="1"/>
      <protection/>
    </xf>
    <xf numFmtId="0" fontId="0" fillId="0" borderId="25" xfId="124" applyFont="1" applyFill="1" applyBorder="1" applyAlignment="1" applyProtection="1">
      <alignment horizontal="left" wrapText="1"/>
      <protection/>
    </xf>
    <xf numFmtId="0" fontId="0" fillId="0" borderId="25" xfId="124" applyFont="1" applyFill="1" applyBorder="1" applyAlignment="1" applyProtection="1">
      <alignment horizontal="left"/>
      <protection/>
    </xf>
    <xf numFmtId="0" fontId="0" fillId="0" borderId="26" xfId="124" applyFont="1" applyFill="1" applyBorder="1" applyAlignment="1" applyProtection="1">
      <alignment horizontal="center"/>
      <protection/>
    </xf>
    <xf numFmtId="168" fontId="60" fillId="0" borderId="4" xfId="94" applyFont="1" applyFill="1" applyBorder="1" applyAlignment="1" applyProtection="1">
      <alignment/>
      <protection/>
    </xf>
    <xf numFmtId="0" fontId="0" fillId="0" borderId="25" xfId="124" applyFont="1" applyFill="1" applyBorder="1" applyAlignment="1" applyProtection="1">
      <alignment horizontal="left"/>
      <protection/>
    </xf>
    <xf numFmtId="0" fontId="0" fillId="0" borderId="25" xfId="124" applyFont="1" applyFill="1" applyBorder="1" applyAlignment="1" applyProtection="1">
      <alignment horizontal="left"/>
      <protection/>
    </xf>
    <xf numFmtId="0" fontId="93" fillId="0" borderId="25" xfId="124" applyFont="1" applyFill="1" applyBorder="1" applyAlignment="1" applyProtection="1">
      <alignment horizontal="left"/>
      <protection/>
    </xf>
    <xf numFmtId="0" fontId="93" fillId="0" borderId="25" xfId="124" applyFont="1" applyFill="1" applyBorder="1" applyAlignment="1" applyProtection="1">
      <alignment horizontal="left"/>
      <protection/>
    </xf>
    <xf numFmtId="0" fontId="0" fillId="0" borderId="28" xfId="124" applyFont="1" applyFill="1" applyBorder="1" applyAlignment="1" applyProtection="1">
      <alignment horizontal="center" wrapText="1"/>
      <protection/>
    </xf>
    <xf numFmtId="0" fontId="0" fillId="0" borderId="34" xfId="124" applyFont="1" applyBorder="1" applyAlignment="1" applyProtection="1">
      <alignment horizontal="center"/>
      <protection/>
    </xf>
    <xf numFmtId="0" fontId="0" fillId="44" borderId="0" xfId="124" applyFont="1" applyFill="1" applyBorder="1" applyAlignment="1">
      <alignment horizontal="left" vertical="top" wrapText="1" indent="1"/>
      <protection/>
    </xf>
    <xf numFmtId="0" fontId="0" fillId="0" borderId="0" xfId="124" applyFont="1" applyBorder="1" applyAlignment="1" applyProtection="1">
      <alignment horizontal="left" vertical="top" wrapText="1" indent="1"/>
      <protection/>
    </xf>
    <xf numFmtId="0" fontId="0" fillId="0" borderId="0" xfId="124" applyFont="1" applyBorder="1" applyAlignment="1" applyProtection="1">
      <alignment horizontal="left" vertical="top" wrapText="1" indent="1"/>
      <protection/>
    </xf>
    <xf numFmtId="0" fontId="0" fillId="0" borderId="0" xfId="124" applyFont="1" applyBorder="1" applyAlignment="1" applyProtection="1">
      <alignment horizontal="left" vertical="top" wrapText="1" indent="1"/>
      <protection/>
    </xf>
    <xf numFmtId="0" fontId="0" fillId="0" borderId="0" xfId="124" applyFont="1" applyBorder="1" applyAlignment="1" applyProtection="1">
      <alignment horizontal="left" vertical="top" wrapText="1" indent="2"/>
      <protection/>
    </xf>
    <xf numFmtId="0" fontId="2" fillId="0" borderId="0" xfId="124" applyFont="1" applyAlignment="1" applyProtection="1">
      <alignment horizontal="left" vertical="top" wrapText="1"/>
      <protection/>
    </xf>
    <xf numFmtId="0" fontId="2" fillId="0" borderId="11" xfId="124" applyFont="1" applyBorder="1" applyAlignment="1" applyProtection="1">
      <alignment horizontal="left" vertical="top" wrapText="1"/>
      <protection/>
    </xf>
    <xf numFmtId="0" fontId="0" fillId="0" borderId="0" xfId="124" applyFont="1" applyAlignment="1" applyProtection="1">
      <alignment horizontal="left" vertical="top" wrapText="1" indent="1"/>
      <protection/>
    </xf>
    <xf numFmtId="0" fontId="0" fillId="0" borderId="11" xfId="124" applyFont="1" applyBorder="1" applyAlignment="1" applyProtection="1">
      <alignment horizontal="left" vertical="top" wrapText="1" indent="1"/>
      <protection/>
    </xf>
    <xf numFmtId="0" fontId="93" fillId="0" borderId="0" xfId="124" applyFont="1" applyAlignment="1" applyProtection="1">
      <alignment horizontal="left" vertical="top" wrapText="1" indent="1"/>
      <protection/>
    </xf>
    <xf numFmtId="0" fontId="93" fillId="0" borderId="11" xfId="124" applyFont="1" applyBorder="1" applyAlignment="1" applyProtection="1">
      <alignment horizontal="left" vertical="top" wrapText="1" indent="1"/>
      <protection/>
    </xf>
    <xf numFmtId="180" fontId="0" fillId="62" borderId="28" xfId="124" applyNumberFormat="1" applyFont="1" applyFill="1" applyBorder="1" applyAlignment="1" applyProtection="1">
      <alignment horizontal="center"/>
      <protection/>
    </xf>
    <xf numFmtId="180" fontId="0" fillId="62" borderId="4" xfId="124" applyNumberFormat="1" applyFont="1" applyFill="1" applyBorder="1" applyAlignment="1" applyProtection="1">
      <alignment horizontal="center"/>
      <protection/>
    </xf>
    <xf numFmtId="180" fontId="0" fillId="62" borderId="29" xfId="124" applyNumberFormat="1" applyFont="1" applyFill="1" applyBorder="1" applyAlignment="1" applyProtection="1">
      <alignment horizontal="center"/>
      <protection/>
    </xf>
    <xf numFmtId="167" fontId="0" fillId="62" borderId="28" xfId="124" applyNumberFormat="1" applyFont="1" applyFill="1" applyBorder="1" applyAlignment="1" applyProtection="1">
      <alignment horizontal="center"/>
      <protection/>
    </xf>
    <xf numFmtId="167" fontId="0" fillId="62" borderId="4" xfId="124" applyNumberFormat="1" applyFont="1" applyFill="1" applyBorder="1" applyAlignment="1" applyProtection="1">
      <alignment horizontal="center"/>
      <protection/>
    </xf>
    <xf numFmtId="167" fontId="0" fillId="62" borderId="29" xfId="124" applyNumberFormat="1" applyFont="1" applyFill="1" applyBorder="1" applyAlignment="1" applyProtection="1">
      <alignment horizontal="center"/>
      <protection/>
    </xf>
  </cellXfs>
  <cellStyles count="171">
    <cellStyle name="Normal" xfId="0"/>
    <cellStyle name="_pielikums veidlapai-2_v2_12082008" xfId="15"/>
    <cellStyle name="+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FE" xfId="60"/>
    <cellStyle name="Bad" xfId="61"/>
    <cellStyle name="Calculation" xfId="62"/>
    <cellStyle name="Check Cell" xfId="63"/>
    <cellStyle name="ColumnAttributeAbovePrompt" xfId="64"/>
    <cellStyle name="ColumnAttributePrompt" xfId="65"/>
    <cellStyle name="ColumnAttributeValue" xfId="66"/>
    <cellStyle name="ColumnHeadingPrompt" xfId="67"/>
    <cellStyle name="ColumnHeadingValue" xfId="68"/>
    <cellStyle name="Comma" xfId="69"/>
    <cellStyle name="Comma [0]" xfId="70"/>
    <cellStyle name="Currency" xfId="71"/>
    <cellStyle name="Currency [0]" xfId="72"/>
    <cellStyle name="DblLineDollarAcct" xfId="73"/>
    <cellStyle name="DblLinePercent" xfId="74"/>
    <cellStyle name="DollarAccounting" xfId="75"/>
    <cellStyle name="Euro" xfId="76"/>
    <cellStyle name="Explanatory Text" xfId="77"/>
    <cellStyle name="EY Narrative text" xfId="78"/>
    <cellStyle name="EY%colcalc" xfId="79"/>
    <cellStyle name="EY%input" xfId="80"/>
    <cellStyle name="EY%rowcalc" xfId="81"/>
    <cellStyle name="EY0dp" xfId="82"/>
    <cellStyle name="EY1dp" xfId="83"/>
    <cellStyle name="EY2dp" xfId="84"/>
    <cellStyle name="EY3dp" xfId="85"/>
    <cellStyle name="EYChartTitle" xfId="86"/>
    <cellStyle name="EYColumnHeading" xfId="87"/>
    <cellStyle name="EYColumnHeadingItalic" xfId="88"/>
    <cellStyle name="EYCoverDatabookName" xfId="89"/>
    <cellStyle name="EYCoverDate" xfId="90"/>
    <cellStyle name="EYCoverDraft" xfId="91"/>
    <cellStyle name="EYCoverProjectName" xfId="92"/>
    <cellStyle name="EYCurrency" xfId="93"/>
    <cellStyle name="EYHeader1" xfId="94"/>
    <cellStyle name="EYHeader2" xfId="95"/>
    <cellStyle name="EYHeading1" xfId="96"/>
    <cellStyle name="EYheading2" xfId="97"/>
    <cellStyle name="EYheading3" xfId="98"/>
    <cellStyle name="EYNotes" xfId="99"/>
    <cellStyle name="EYNotesHeading" xfId="100"/>
    <cellStyle name="EYnumber" xfId="101"/>
    <cellStyle name="EYSectionHeading" xfId="102"/>
    <cellStyle name="EYSheetHeader1" xfId="103"/>
    <cellStyle name="EYSheetHeading" xfId="104"/>
    <cellStyle name="EYsmallheading" xfId="105"/>
    <cellStyle name="EYSource" xfId="106"/>
    <cellStyle name="EYtext" xfId="107"/>
    <cellStyle name="EYtextbold" xfId="108"/>
    <cellStyle name="EYtextbolditalic" xfId="109"/>
    <cellStyle name="EYtextitalic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eItemPrompt" xfId="119"/>
    <cellStyle name="LineItemValue" xfId="120"/>
    <cellStyle name="Linked Cell" xfId="121"/>
    <cellStyle name="Neutral" xfId="122"/>
    <cellStyle name="Normaali_Pitäjänmäen kuparialue" xfId="123"/>
    <cellStyle name="Normal_pielikums veidlapai-2_v2_12082008" xfId="124"/>
    <cellStyle name="Normal_veidlapa" xfId="125"/>
    <cellStyle name="Note" xfId="126"/>
    <cellStyle name="Output" xfId="127"/>
    <cellStyle name="Output Amounts" xfId="128"/>
    <cellStyle name="Output Column Headings" xfId="129"/>
    <cellStyle name="Output Line Items" xfId="130"/>
    <cellStyle name="Output Report Heading" xfId="131"/>
    <cellStyle name="Output Report Title" xfId="132"/>
    <cellStyle name="Percent" xfId="133"/>
    <cellStyle name="ReportTitlePrompt" xfId="134"/>
    <cellStyle name="ReportTitleValue" xfId="135"/>
    <cellStyle name="RowAcctAbovePrompt" xfId="136"/>
    <cellStyle name="RowAcctSOBAbovePrompt" xfId="137"/>
    <cellStyle name="RowAcctSOBValue" xfId="138"/>
    <cellStyle name="RowAcctValue" xfId="139"/>
    <cellStyle name="RowAttrAbovePrompt" xfId="140"/>
    <cellStyle name="RowAttrValue" xfId="141"/>
    <cellStyle name="RowColSetAbovePrompt" xfId="142"/>
    <cellStyle name="RowColSetLeftPrompt" xfId="143"/>
    <cellStyle name="RowColSetValue" xfId="144"/>
    <cellStyle name="RowLeftPrompt" xfId="145"/>
    <cellStyle name="SampleUsingFormatMask" xfId="146"/>
    <cellStyle name="SampleWithNoFormatMask" xfId="147"/>
    <cellStyle name="SAPBEXHLevel1" xfId="148"/>
    <cellStyle name="SAPBEXstdData" xfId="149"/>
    <cellStyle name="SingleLineAcctgn" xfId="150"/>
    <cellStyle name="SingleLinePercent" xfId="151"/>
    <cellStyle name="Standard_Erfassungsblatt97_4_04" xfId="152"/>
    <cellStyle name="Strukt" xfId="153"/>
    <cellStyle name="TextNormal" xfId="154"/>
    <cellStyle name="Title" xfId="155"/>
    <cellStyle name="Total" xfId="156"/>
    <cellStyle name="Tusental_Investor_Report5_Srm2_030317" xfId="157"/>
    <cellStyle name="UploadThisRowValue" xfId="158"/>
    <cellStyle name="Warning Text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Ввод " xfId="166"/>
    <cellStyle name="Вывод" xfId="167"/>
    <cellStyle name="Вычисление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_597554" xfId="177"/>
    <cellStyle name="Плохой" xfId="178"/>
    <cellStyle name="Пояснение" xfId="179"/>
    <cellStyle name="Примечание" xfId="180"/>
    <cellStyle name="Связанная ячейка" xfId="181"/>
    <cellStyle name="Текст предупреждения" xfId="182"/>
    <cellStyle name="Хороший" xfId="183"/>
    <cellStyle name="一般_AR(updated on 1.5.06)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ead%20Eagle\Insurance\Policies\1-10015-00%20203062\Arrears%20Qtr2-02\MORTIN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Clients\_TS\Almira\3.DD%20working%20papers\BL%20-%20Bilyky\Beliki_Databook_07.03.07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C1.%20Kunder\N&#228;ringsdepartementet\2.%20P&#229;g&#229;ende\ALT\4.%20Modeller\V&#228;rdering%20av%20ALT\DCF-ALT%2005-12-04-%20EFTER%20BUDGET%20UPPDATE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Program%20Files\EY%20TAS%20Databook\Lib\Databook%20library%20R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B3.%20Valuation\4.%20V&#228;rderingsmodeller\1.%20E&amp;Ys%20v&#228;rderingsmodell\PPA%20o%20immateriella%20tillg&#229;ngar\EY%20Sweden%20PPA%20model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WINDOWS\TEMP\notesE1EF34\Valuation%20Model_2006-10-30v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12">
        <row r="7">
          <cell r="E7">
            <v>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201.564</v>
          </cell>
          <cell r="H6">
            <v>192.683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5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1">
        <row r="20">
          <cell r="B20">
            <v>0.02</v>
          </cell>
        </row>
        <row r="22">
          <cell r="B22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>
        <row r="5">
          <cell r="C5" t="str">
            <v>10/30/2006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9" zoomScaleNormal="79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36" sqref="V36"/>
    </sheetView>
  </sheetViews>
  <sheetFormatPr defaultColWidth="9.140625" defaultRowHeight="12.75"/>
  <cols>
    <col min="1" max="1" width="19.28125" style="378" customWidth="1"/>
    <col min="2" max="5" width="12.8515625" style="378" hidden="1" customWidth="1"/>
    <col min="6" max="25" width="8.8515625" style="378" customWidth="1"/>
    <col min="26" max="16384" width="9.140625" style="378" customWidth="1"/>
  </cols>
  <sheetData>
    <row r="1" spans="1:26" ht="12.75">
      <c r="A1" s="377"/>
      <c r="B1" s="377"/>
      <c r="C1" s="377"/>
      <c r="D1" s="377"/>
      <c r="E1" s="473"/>
      <c r="F1" s="474">
        <v>2014</v>
      </c>
      <c r="G1" s="474">
        <f>F1+1</f>
        <v>2015</v>
      </c>
      <c r="H1" s="474">
        <f aca="true" t="shared" si="0" ref="H1:Y1">G1+1</f>
        <v>2016</v>
      </c>
      <c r="I1" s="474">
        <f t="shared" si="0"/>
        <v>2017</v>
      </c>
      <c r="J1" s="474">
        <f t="shared" si="0"/>
        <v>2018</v>
      </c>
      <c r="K1" s="474">
        <f t="shared" si="0"/>
        <v>2019</v>
      </c>
      <c r="L1" s="474">
        <f t="shared" si="0"/>
        <v>2020</v>
      </c>
      <c r="M1" s="474">
        <f t="shared" si="0"/>
        <v>2021</v>
      </c>
      <c r="N1" s="474">
        <f t="shared" si="0"/>
        <v>2022</v>
      </c>
      <c r="O1" s="474">
        <f t="shared" si="0"/>
        <v>2023</v>
      </c>
      <c r="P1" s="474">
        <f t="shared" si="0"/>
        <v>2024</v>
      </c>
      <c r="Q1" s="474">
        <f t="shared" si="0"/>
        <v>2025</v>
      </c>
      <c r="R1" s="474">
        <f t="shared" si="0"/>
        <v>2026</v>
      </c>
      <c r="S1" s="474">
        <f t="shared" si="0"/>
        <v>2027</v>
      </c>
      <c r="T1" s="474">
        <f t="shared" si="0"/>
        <v>2028</v>
      </c>
      <c r="U1" s="474">
        <f t="shared" si="0"/>
        <v>2029</v>
      </c>
      <c r="V1" s="474">
        <f t="shared" si="0"/>
        <v>2030</v>
      </c>
      <c r="W1" s="474">
        <f t="shared" si="0"/>
        <v>2031</v>
      </c>
      <c r="X1" s="474">
        <f t="shared" si="0"/>
        <v>2032</v>
      </c>
      <c r="Y1" s="474">
        <f t="shared" si="0"/>
        <v>2033</v>
      </c>
      <c r="Z1" s="474">
        <f>Y1+1</f>
        <v>2034</v>
      </c>
    </row>
    <row r="2" spans="1:26" ht="12.75">
      <c r="A2" s="379" t="s">
        <v>336</v>
      </c>
      <c r="B2" s="379"/>
      <c r="C2" s="379"/>
      <c r="D2" s="379"/>
      <c r="E2" s="379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</row>
    <row r="3" spans="1:26" ht="12.75">
      <c r="A3" s="381" t="s">
        <v>8</v>
      </c>
      <c r="B3" s="381"/>
      <c r="C3" s="381"/>
      <c r="D3" s="381"/>
      <c r="E3" s="381"/>
      <c r="F3" s="382">
        <f>'3.pielik. Invest.n.pl. aprēķ.'!F21</f>
        <v>0</v>
      </c>
      <c r="G3" s="382">
        <f>'3.pielik. Invest.n.pl. aprēķ.'!G21</f>
        <v>0</v>
      </c>
      <c r="H3" s="382">
        <f>'3.pielik. Invest.n.pl. aprēķ.'!H21</f>
        <v>0</v>
      </c>
      <c r="I3" s="382">
        <f>'3.pielik. Invest.n.pl. aprēķ.'!I21</f>
        <v>0</v>
      </c>
      <c r="J3" s="382">
        <f>'3.pielik. Invest.n.pl. aprēķ.'!J21</f>
        <v>0</v>
      </c>
      <c r="K3" s="382">
        <f>'3.pielik. Invest.n.pl. aprēķ.'!K21</f>
        <v>0</v>
      </c>
      <c r="L3" s="382">
        <f>'3.pielik. Invest.n.pl. aprēķ.'!L21</f>
        <v>0</v>
      </c>
      <c r="M3" s="382">
        <f>'3.pielik. Invest.n.pl. aprēķ.'!M21</f>
        <v>0</v>
      </c>
      <c r="N3" s="382">
        <f>'3.pielik. Invest.n.pl. aprēķ.'!N21</f>
        <v>0</v>
      </c>
      <c r="O3" s="382">
        <f>'3.pielik. Invest.n.pl. aprēķ.'!O21</f>
        <v>0</v>
      </c>
      <c r="P3" s="382">
        <f>'3.pielik. Invest.n.pl. aprēķ.'!P21</f>
        <v>0</v>
      </c>
      <c r="Q3" s="382">
        <f>'3.pielik. Invest.n.pl. aprēķ.'!Q21</f>
        <v>0</v>
      </c>
      <c r="R3" s="382">
        <f>'3.pielik. Invest.n.pl. aprēķ.'!R21</f>
        <v>0</v>
      </c>
      <c r="S3" s="382">
        <f>'3.pielik. Invest.n.pl. aprēķ.'!S21</f>
        <v>0</v>
      </c>
      <c r="T3" s="382">
        <f>'3.pielik. Invest.n.pl. aprēķ.'!T21</f>
        <v>0</v>
      </c>
      <c r="U3" s="382">
        <f>'3.pielik. Invest.n.pl. aprēķ.'!U21</f>
        <v>0</v>
      </c>
      <c r="V3" s="382">
        <f>'3.pielik. Invest.n.pl. aprēķ.'!V21</f>
        <v>0</v>
      </c>
      <c r="W3" s="382">
        <f>'3.pielik. Invest.n.pl. aprēķ.'!W21</f>
        <v>0</v>
      </c>
      <c r="X3" s="382">
        <f>'3.pielik. Invest.n.pl. aprēķ.'!X21</f>
        <v>0</v>
      </c>
      <c r="Y3" s="382">
        <f>'3.pielik. Invest.n.pl. aprēķ.'!Y21</f>
        <v>0</v>
      </c>
      <c r="Z3" s="382">
        <f>'3.pielik. Invest.n.pl. aprēķ.'!Z21</f>
        <v>0</v>
      </c>
    </row>
    <row r="4" spans="1:26" ht="12.75">
      <c r="A4" s="381" t="s">
        <v>6</v>
      </c>
      <c r="B4" s="381"/>
      <c r="C4" s="381"/>
      <c r="D4" s="381"/>
      <c r="E4" s="381"/>
      <c r="F4" s="382">
        <f>'3.pielik. Invest.n.pl. aprēķ.'!F15</f>
        <v>0</v>
      </c>
      <c r="G4" s="382">
        <f>'3.pielik. Invest.n.pl. aprēķ.'!G15</f>
        <v>0</v>
      </c>
      <c r="H4" s="382">
        <f>'3.pielik. Invest.n.pl. aprēķ.'!H15</f>
        <v>0</v>
      </c>
      <c r="I4" s="382">
        <f>'3.pielik. Invest.n.pl. aprēķ.'!I15</f>
        <v>0</v>
      </c>
      <c r="J4" s="382">
        <f>'3.pielik. Invest.n.pl. aprēķ.'!J15</f>
        <v>0</v>
      </c>
      <c r="K4" s="382">
        <f>'3.pielik. Invest.n.pl. aprēķ.'!K15</f>
        <v>0</v>
      </c>
      <c r="L4" s="382">
        <f>'3.pielik. Invest.n.pl. aprēķ.'!L15</f>
        <v>0</v>
      </c>
      <c r="M4" s="382">
        <f>'3.pielik. Invest.n.pl. aprēķ.'!M15</f>
        <v>0</v>
      </c>
      <c r="N4" s="382">
        <f>'3.pielik. Invest.n.pl. aprēķ.'!N15</f>
        <v>0</v>
      </c>
      <c r="O4" s="382">
        <f>'3.pielik. Invest.n.pl. aprēķ.'!O15</f>
        <v>0</v>
      </c>
      <c r="P4" s="382">
        <f>'3.pielik. Invest.n.pl. aprēķ.'!P15</f>
        <v>0</v>
      </c>
      <c r="Q4" s="382">
        <f>'3.pielik. Invest.n.pl. aprēķ.'!Q15</f>
        <v>0</v>
      </c>
      <c r="R4" s="382">
        <f>'3.pielik. Invest.n.pl. aprēķ.'!R15</f>
        <v>0</v>
      </c>
      <c r="S4" s="382">
        <f>'3.pielik. Invest.n.pl. aprēķ.'!S15</f>
        <v>0</v>
      </c>
      <c r="T4" s="382">
        <f>'3.pielik. Invest.n.pl. aprēķ.'!T15</f>
        <v>0</v>
      </c>
      <c r="U4" s="382">
        <f>'3.pielik. Invest.n.pl. aprēķ.'!U15</f>
        <v>0</v>
      </c>
      <c r="V4" s="382">
        <f>'3.pielik. Invest.n.pl. aprēķ.'!V15</f>
        <v>0</v>
      </c>
      <c r="W4" s="382">
        <f>'3.pielik. Invest.n.pl. aprēķ.'!W15</f>
        <v>0</v>
      </c>
      <c r="X4" s="382">
        <f>'3.pielik. Invest.n.pl. aprēķ.'!X15</f>
        <v>0</v>
      </c>
      <c r="Y4" s="382">
        <f>'3.pielik. Invest.n.pl. aprēķ.'!Y15</f>
        <v>0</v>
      </c>
      <c r="Z4" s="382">
        <f>'3.pielik. Invest.n.pl. aprēķ.'!Z15</f>
        <v>0</v>
      </c>
    </row>
    <row r="5" spans="1:26" ht="12.75">
      <c r="A5" s="381" t="s">
        <v>4</v>
      </c>
      <c r="B5" s="381"/>
      <c r="C5" s="381"/>
      <c r="D5" s="381"/>
      <c r="E5" s="381"/>
      <c r="F5" s="382">
        <f>'3.pielik. Invest.n.pl. aprēķ.'!F7</f>
        <v>0</v>
      </c>
      <c r="G5" s="382">
        <f>'3.pielik. Invest.n.pl. aprēķ.'!G7</f>
        <v>0</v>
      </c>
      <c r="H5" s="382">
        <f>'3.pielik. Invest.n.pl. aprēķ.'!H7</f>
        <v>0</v>
      </c>
      <c r="I5" s="382">
        <f>'3.pielik. Invest.n.pl. aprēķ.'!I7</f>
        <v>0</v>
      </c>
      <c r="J5" s="382">
        <f>'3.pielik. Invest.n.pl. aprēķ.'!J7</f>
        <v>0</v>
      </c>
      <c r="K5" s="382">
        <f>'3.pielik. Invest.n.pl. aprēķ.'!K7</f>
        <v>0</v>
      </c>
      <c r="L5" s="382">
        <f>'3.pielik. Invest.n.pl. aprēķ.'!L7</f>
        <v>0</v>
      </c>
      <c r="M5" s="382">
        <f>'3.pielik. Invest.n.pl. aprēķ.'!M7</f>
        <v>0</v>
      </c>
      <c r="N5" s="382">
        <f>'3.pielik. Invest.n.pl. aprēķ.'!N7</f>
        <v>0</v>
      </c>
      <c r="O5" s="382">
        <f>'3.pielik. Invest.n.pl. aprēķ.'!O7</f>
        <v>0</v>
      </c>
      <c r="P5" s="382">
        <f>'3.pielik. Invest.n.pl. aprēķ.'!P7</f>
        <v>0</v>
      </c>
      <c r="Q5" s="382">
        <f>'3.pielik. Invest.n.pl. aprēķ.'!Q7</f>
        <v>0</v>
      </c>
      <c r="R5" s="382">
        <f>'3.pielik. Invest.n.pl. aprēķ.'!R7</f>
        <v>0</v>
      </c>
      <c r="S5" s="382">
        <f>'3.pielik. Invest.n.pl. aprēķ.'!S7</f>
        <v>0</v>
      </c>
      <c r="T5" s="382">
        <f>'3.pielik. Invest.n.pl. aprēķ.'!T7</f>
        <v>0</v>
      </c>
      <c r="U5" s="382">
        <f>'3.pielik. Invest.n.pl. aprēķ.'!U7</f>
        <v>0</v>
      </c>
      <c r="V5" s="382">
        <f>'3.pielik. Invest.n.pl. aprēķ.'!V7</f>
        <v>0</v>
      </c>
      <c r="W5" s="382">
        <f>'3.pielik. Invest.n.pl. aprēķ.'!W7</f>
        <v>0</v>
      </c>
      <c r="X5" s="382">
        <f>'3.pielik. Invest.n.pl. aprēķ.'!X7</f>
        <v>0</v>
      </c>
      <c r="Y5" s="382">
        <f>'3.pielik. Invest.n.pl. aprēķ.'!Y7</f>
        <v>0</v>
      </c>
      <c r="Z5" s="382">
        <f>'3.pielik. Invest.n.pl. aprēķ.'!Z7</f>
        <v>0</v>
      </c>
    </row>
    <row r="6" spans="1:26" ht="12.75">
      <c r="A6" s="379" t="s">
        <v>337</v>
      </c>
      <c r="B6" s="379"/>
      <c r="C6" s="379"/>
      <c r="D6" s="379"/>
      <c r="E6" s="379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</row>
    <row r="7" spans="1:26" ht="12.75">
      <c r="A7" s="381" t="s">
        <v>8</v>
      </c>
      <c r="B7" s="381"/>
      <c r="C7" s="381"/>
      <c r="D7" s="381"/>
      <c r="E7" s="381"/>
      <c r="F7" s="382">
        <v>0</v>
      </c>
      <c r="G7" s="382">
        <v>0</v>
      </c>
      <c r="H7" s="382">
        <v>0</v>
      </c>
      <c r="I7" s="382">
        <v>0</v>
      </c>
      <c r="J7" s="382">
        <v>0</v>
      </c>
      <c r="K7" s="382">
        <v>0</v>
      </c>
      <c r="L7" s="382">
        <v>0</v>
      </c>
      <c r="M7" s="382">
        <v>0</v>
      </c>
      <c r="N7" s="382">
        <v>0</v>
      </c>
      <c r="O7" s="382">
        <v>0</v>
      </c>
      <c r="P7" s="382">
        <v>0</v>
      </c>
      <c r="Q7" s="382">
        <v>0</v>
      </c>
      <c r="R7" s="382">
        <v>0</v>
      </c>
      <c r="S7" s="382">
        <v>0</v>
      </c>
      <c r="T7" s="382">
        <v>0</v>
      </c>
      <c r="U7" s="382">
        <v>0</v>
      </c>
      <c r="V7" s="382">
        <v>0</v>
      </c>
      <c r="W7" s="382">
        <v>0</v>
      </c>
      <c r="X7" s="382">
        <v>0</v>
      </c>
      <c r="Y7" s="382">
        <v>0</v>
      </c>
      <c r="Z7" s="382">
        <v>0</v>
      </c>
    </row>
    <row r="8" spans="1:26" ht="12.75">
      <c r="A8" s="381" t="s">
        <v>6</v>
      </c>
      <c r="B8" s="381"/>
      <c r="C8" s="381"/>
      <c r="D8" s="381"/>
      <c r="E8" s="381"/>
      <c r="F8" s="382">
        <f>'3.pielik. Invest.n.pl. aprēķ.'!F12*(-1)</f>
        <v>0</v>
      </c>
      <c r="G8" s="382">
        <f>'3.pielik. Invest.n.pl. aprēķ.'!G12*(-1)</f>
        <v>0</v>
      </c>
      <c r="H8" s="382">
        <f>'3.pielik. Invest.n.pl. aprēķ.'!H12*(-1)</f>
        <v>0</v>
      </c>
      <c r="I8" s="382">
        <f>'3.pielik. Invest.n.pl. aprēķ.'!I12*(-1)</f>
        <v>0</v>
      </c>
      <c r="J8" s="382">
        <f>'3.pielik. Invest.n.pl. aprēķ.'!J12*(-1)</f>
        <v>0</v>
      </c>
      <c r="K8" s="382">
        <f>'3.pielik. Invest.n.pl. aprēķ.'!K12*(-1)</f>
        <v>0</v>
      </c>
      <c r="L8" s="382">
        <f>'3.pielik. Invest.n.pl. aprēķ.'!L12*(-1)</f>
        <v>0</v>
      </c>
      <c r="M8" s="382">
        <f>'3.pielik. Invest.n.pl. aprēķ.'!M12*(-1)</f>
        <v>0</v>
      </c>
      <c r="N8" s="382">
        <f>'3.pielik. Invest.n.pl. aprēķ.'!N12*(-1)</f>
        <v>0</v>
      </c>
      <c r="O8" s="382">
        <f>'3.pielik. Invest.n.pl. aprēķ.'!O12*(-1)</f>
        <v>0</v>
      </c>
      <c r="P8" s="382">
        <f>'3.pielik. Invest.n.pl. aprēķ.'!P12*(-1)</f>
        <v>0</v>
      </c>
      <c r="Q8" s="382">
        <f>'3.pielik. Invest.n.pl. aprēķ.'!Q12*(-1)</f>
        <v>0</v>
      </c>
      <c r="R8" s="382">
        <f>'3.pielik. Invest.n.pl. aprēķ.'!R12*(-1)</f>
        <v>0</v>
      </c>
      <c r="S8" s="382">
        <f>'3.pielik. Invest.n.pl. aprēķ.'!S12*(-1)</f>
        <v>0</v>
      </c>
      <c r="T8" s="382">
        <f>'3.pielik. Invest.n.pl. aprēķ.'!T12*(-1)</f>
        <v>0</v>
      </c>
      <c r="U8" s="382">
        <f>'3.pielik. Invest.n.pl. aprēķ.'!U12*(-1)</f>
        <v>0</v>
      </c>
      <c r="V8" s="382">
        <f>'3.pielik. Invest.n.pl. aprēķ.'!V12*(-1)</f>
        <v>0</v>
      </c>
      <c r="W8" s="382">
        <f>'3.pielik. Invest.n.pl. aprēķ.'!W12*(-1)</f>
        <v>0</v>
      </c>
      <c r="X8" s="382">
        <f>'3.pielik. Invest.n.pl. aprēķ.'!X12*(-1)</f>
        <v>0</v>
      </c>
      <c r="Y8" s="382">
        <f>'3.pielik. Invest.n.pl. aprēķ.'!Y12*(-1)</f>
        <v>0</v>
      </c>
      <c r="Z8" s="382">
        <f>'3.pielik. Invest.n.pl. aprēķ.'!Z12*(-1)</f>
        <v>0</v>
      </c>
    </row>
    <row r="9" spans="1:26" ht="12.75">
      <c r="A9" s="381" t="s">
        <v>4</v>
      </c>
      <c r="B9" s="381"/>
      <c r="C9" s="381"/>
      <c r="D9" s="381"/>
      <c r="E9" s="381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</row>
    <row r="10" spans="1:26" ht="25.5">
      <c r="A10" s="379" t="s">
        <v>69</v>
      </c>
      <c r="B10" s="379"/>
      <c r="C10" s="379"/>
      <c r="D10" s="379"/>
      <c r="E10" s="379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</row>
    <row r="11" spans="1:26" ht="12.75">
      <c r="A11" s="381" t="s">
        <v>8</v>
      </c>
      <c r="B11" s="381"/>
      <c r="C11" s="381"/>
      <c r="D11" s="381"/>
      <c r="E11" s="381"/>
      <c r="F11" s="382">
        <f aca="true" t="shared" si="1" ref="F11:Y11">F3-F7</f>
        <v>0</v>
      </c>
      <c r="G11" s="382">
        <f t="shared" si="1"/>
        <v>0</v>
      </c>
      <c r="H11" s="382">
        <f t="shared" si="1"/>
        <v>0</v>
      </c>
      <c r="I11" s="382">
        <f t="shared" si="1"/>
        <v>0</v>
      </c>
      <c r="J11" s="382">
        <f t="shared" si="1"/>
        <v>0</v>
      </c>
      <c r="K11" s="382">
        <f t="shared" si="1"/>
        <v>0</v>
      </c>
      <c r="L11" s="382">
        <f t="shared" si="1"/>
        <v>0</v>
      </c>
      <c r="M11" s="382">
        <f t="shared" si="1"/>
        <v>0</v>
      </c>
      <c r="N11" s="382">
        <f t="shared" si="1"/>
        <v>0</v>
      </c>
      <c r="O11" s="382">
        <f t="shared" si="1"/>
        <v>0</v>
      </c>
      <c r="P11" s="382">
        <f t="shared" si="1"/>
        <v>0</v>
      </c>
      <c r="Q11" s="382">
        <f t="shared" si="1"/>
        <v>0</v>
      </c>
      <c r="R11" s="382">
        <f t="shared" si="1"/>
        <v>0</v>
      </c>
      <c r="S11" s="382">
        <f t="shared" si="1"/>
        <v>0</v>
      </c>
      <c r="T11" s="382">
        <f t="shared" si="1"/>
        <v>0</v>
      </c>
      <c r="U11" s="382">
        <f t="shared" si="1"/>
        <v>0</v>
      </c>
      <c r="V11" s="382">
        <f t="shared" si="1"/>
        <v>0</v>
      </c>
      <c r="W11" s="382">
        <f t="shared" si="1"/>
        <v>0</v>
      </c>
      <c r="X11" s="382">
        <f t="shared" si="1"/>
        <v>0</v>
      </c>
      <c r="Y11" s="382">
        <f t="shared" si="1"/>
        <v>0</v>
      </c>
      <c r="Z11" s="382">
        <f>Z3-Z7</f>
        <v>0</v>
      </c>
    </row>
    <row r="12" spans="1:26" ht="12.75">
      <c r="A12" s="381" t="s">
        <v>6</v>
      </c>
      <c r="B12" s="381"/>
      <c r="C12" s="381"/>
      <c r="D12" s="381"/>
      <c r="E12" s="381"/>
      <c r="F12" s="382">
        <f aca="true" t="shared" si="2" ref="F12:U13">F4-F8</f>
        <v>0</v>
      </c>
      <c r="G12" s="382">
        <f>G4-G8</f>
        <v>0</v>
      </c>
      <c r="H12" s="382">
        <f t="shared" si="2"/>
        <v>0</v>
      </c>
      <c r="I12" s="382">
        <f t="shared" si="2"/>
        <v>0</v>
      </c>
      <c r="J12" s="382">
        <f t="shared" si="2"/>
        <v>0</v>
      </c>
      <c r="K12" s="382">
        <f t="shared" si="2"/>
        <v>0</v>
      </c>
      <c r="L12" s="382">
        <f t="shared" si="2"/>
        <v>0</v>
      </c>
      <c r="M12" s="382">
        <f t="shared" si="2"/>
        <v>0</v>
      </c>
      <c r="N12" s="382">
        <f t="shared" si="2"/>
        <v>0</v>
      </c>
      <c r="O12" s="382">
        <f t="shared" si="2"/>
        <v>0</v>
      </c>
      <c r="P12" s="382">
        <f t="shared" si="2"/>
        <v>0</v>
      </c>
      <c r="Q12" s="382">
        <f t="shared" si="2"/>
        <v>0</v>
      </c>
      <c r="R12" s="382">
        <f t="shared" si="2"/>
        <v>0</v>
      </c>
      <c r="S12" s="382">
        <f t="shared" si="2"/>
        <v>0</v>
      </c>
      <c r="T12" s="382">
        <f t="shared" si="2"/>
        <v>0</v>
      </c>
      <c r="U12" s="382">
        <f t="shared" si="2"/>
        <v>0</v>
      </c>
      <c r="V12" s="382">
        <f aca="true" t="shared" si="3" ref="V12:Y13">V4-V8</f>
        <v>0</v>
      </c>
      <c r="W12" s="382">
        <f t="shared" si="3"/>
        <v>0</v>
      </c>
      <c r="X12" s="382">
        <f t="shared" si="3"/>
        <v>0</v>
      </c>
      <c r="Y12" s="382">
        <f t="shared" si="3"/>
        <v>0</v>
      </c>
      <c r="Z12" s="382">
        <f>Z4-Z8</f>
        <v>0</v>
      </c>
    </row>
    <row r="13" spans="1:26" ht="12.75">
      <c r="A13" s="381" t="s">
        <v>4</v>
      </c>
      <c r="B13" s="381"/>
      <c r="C13" s="381"/>
      <c r="D13" s="381"/>
      <c r="E13" s="381"/>
      <c r="F13" s="382">
        <f t="shared" si="2"/>
        <v>0</v>
      </c>
      <c r="G13" s="382">
        <f t="shared" si="2"/>
        <v>0</v>
      </c>
      <c r="H13" s="382">
        <f t="shared" si="2"/>
        <v>0</v>
      </c>
      <c r="I13" s="382">
        <f t="shared" si="2"/>
        <v>0</v>
      </c>
      <c r="J13" s="382">
        <f t="shared" si="2"/>
        <v>0</v>
      </c>
      <c r="K13" s="382">
        <f t="shared" si="2"/>
        <v>0</v>
      </c>
      <c r="L13" s="382">
        <f t="shared" si="2"/>
        <v>0</v>
      </c>
      <c r="M13" s="382">
        <f t="shared" si="2"/>
        <v>0</v>
      </c>
      <c r="N13" s="382">
        <f t="shared" si="2"/>
        <v>0</v>
      </c>
      <c r="O13" s="382">
        <f t="shared" si="2"/>
        <v>0</v>
      </c>
      <c r="P13" s="382">
        <f t="shared" si="2"/>
        <v>0</v>
      </c>
      <c r="Q13" s="382">
        <f t="shared" si="2"/>
        <v>0</v>
      </c>
      <c r="R13" s="382">
        <f t="shared" si="2"/>
        <v>0</v>
      </c>
      <c r="S13" s="382">
        <f t="shared" si="2"/>
        <v>0</v>
      </c>
      <c r="T13" s="382">
        <f t="shared" si="2"/>
        <v>0</v>
      </c>
      <c r="U13" s="382">
        <f t="shared" si="2"/>
        <v>0</v>
      </c>
      <c r="V13" s="382">
        <f t="shared" si="3"/>
        <v>0</v>
      </c>
      <c r="W13" s="382">
        <f t="shared" si="3"/>
        <v>0</v>
      </c>
      <c r="X13" s="382">
        <f t="shared" si="3"/>
        <v>0</v>
      </c>
      <c r="Y13" s="382">
        <f t="shared" si="3"/>
        <v>0</v>
      </c>
      <c r="Z13" s="382">
        <f>Z5-Z9</f>
        <v>0</v>
      </c>
    </row>
    <row r="16" ht="13.5" thickBot="1"/>
    <row r="17" spans="6:7" ht="15.75" thickBot="1">
      <c r="F17" s="401"/>
      <c r="G17" s="402" t="s">
        <v>217</v>
      </c>
    </row>
    <row r="18" spans="6:8" ht="15.75" thickBot="1">
      <c r="F18" s="403"/>
      <c r="G18" s="402" t="s">
        <v>218</v>
      </c>
      <c r="H18" s="402"/>
    </row>
    <row r="19" spans="6:8" ht="15.75" thickBot="1">
      <c r="F19" s="404"/>
      <c r="G19" s="402" t="s">
        <v>219</v>
      </c>
      <c r="H19" s="402"/>
    </row>
    <row r="20" spans="6:8" ht="15.75" thickBot="1">
      <c r="F20" s="405"/>
      <c r="G20" s="402" t="s">
        <v>220</v>
      </c>
      <c r="H20" s="402"/>
    </row>
    <row r="21" spans="6:8" ht="15.75" thickBot="1">
      <c r="F21" s="406"/>
      <c r="G21" s="402" t="s">
        <v>221</v>
      </c>
      <c r="H21" s="402"/>
    </row>
    <row r="22" spans="6:8" ht="15.75" thickBot="1">
      <c r="F22" s="407"/>
      <c r="G22" s="402" t="s">
        <v>222</v>
      </c>
      <c r="H22" s="402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&amp;CProjekta realizēšanas alternatīvu naudas plūsmu sagatavošana (saskaņā ar 1.5.2. sadaļu)&amp;R1.pielikums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zoomScale="85" zoomScaleNormal="85" zoomScalePageLayoutView="0" workbookViewId="0" topLeftCell="A1">
      <pane xSplit="6" ySplit="3" topLeftCell="G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F52" sqref="F52"/>
    </sheetView>
  </sheetViews>
  <sheetFormatPr defaultColWidth="11.00390625" defaultRowHeight="12.75"/>
  <cols>
    <col min="1" max="1" width="3.00390625" style="5" customWidth="1"/>
    <col min="2" max="2" width="13.8515625" style="5" customWidth="1"/>
    <col min="3" max="3" width="65.00390625" style="5" customWidth="1"/>
    <col min="4" max="4" width="28.7109375" style="5" customWidth="1"/>
    <col min="5" max="5" width="22.57421875" style="5" customWidth="1"/>
    <col min="6" max="6" width="12.7109375" style="6" customWidth="1"/>
    <col min="7" max="7" width="11.57421875" style="5" customWidth="1"/>
    <col min="8" max="8" width="10.57421875" style="5" customWidth="1"/>
    <col min="9" max="9" width="9.7109375" style="5" customWidth="1"/>
    <col min="10" max="15" width="8.00390625" style="5" bestFit="1" customWidth="1"/>
    <col min="16" max="17" width="9.00390625" style="5" bestFit="1" customWidth="1"/>
    <col min="18" max="25" width="8.00390625" style="5" bestFit="1" customWidth="1"/>
    <col min="26" max="26" width="9.28125" style="5" bestFit="1" customWidth="1"/>
    <col min="27" max="27" width="9.28125" style="5" customWidth="1"/>
    <col min="28" max="28" width="11.57421875" style="5" customWidth="1"/>
    <col min="29" max="29" width="14.8515625" style="3" customWidth="1"/>
    <col min="30" max="16384" width="11.00390625" style="46" customWidth="1"/>
  </cols>
  <sheetData>
    <row r="1" spans="1:29" s="45" customFormat="1" ht="12.75" customHeight="1">
      <c r="A1" s="233" t="s">
        <v>0</v>
      </c>
      <c r="B1" s="427"/>
      <c r="C1" s="234"/>
      <c r="D1" s="234"/>
      <c r="E1" s="234"/>
      <c r="F1" s="235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6"/>
      <c r="AC1" s="1"/>
    </row>
    <row r="2" spans="1:29" ht="12.75" customHeight="1">
      <c r="A2" s="237"/>
      <c r="B2" s="238"/>
      <c r="C2" s="239"/>
      <c r="D2" s="239"/>
      <c r="E2" s="239"/>
      <c r="F2" s="240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1"/>
      <c r="AC2" s="2"/>
    </row>
    <row r="3" spans="1:33" ht="51">
      <c r="A3" s="242"/>
      <c r="B3" s="243"/>
      <c r="C3" s="243"/>
      <c r="D3" s="421" t="s">
        <v>223</v>
      </c>
      <c r="E3" s="288" t="s">
        <v>96</v>
      </c>
      <c r="F3" s="421" t="s">
        <v>1</v>
      </c>
      <c r="G3" s="245">
        <f>'3.pielik. Invest.n.pl. aprēķ.'!F3</f>
        <v>2014</v>
      </c>
      <c r="H3" s="245">
        <f>'3.pielik. Invest.n.pl. aprēķ.'!G3</f>
        <v>2015</v>
      </c>
      <c r="I3" s="245">
        <f>'3.pielik. Invest.n.pl. aprēķ.'!H3</f>
        <v>2016</v>
      </c>
      <c r="J3" s="245">
        <f>'3.pielik. Invest.n.pl. aprēķ.'!I3</f>
        <v>2017</v>
      </c>
      <c r="K3" s="245">
        <f>'3.pielik. Invest.n.pl. aprēķ.'!J3</f>
        <v>2018</v>
      </c>
      <c r="L3" s="245">
        <f>'3.pielik. Invest.n.pl. aprēķ.'!K3</f>
        <v>2019</v>
      </c>
      <c r="M3" s="245">
        <f>'3.pielik. Invest.n.pl. aprēķ.'!L3</f>
        <v>2020</v>
      </c>
      <c r="N3" s="245">
        <f>'3.pielik. Invest.n.pl. aprēķ.'!M3</f>
        <v>2021</v>
      </c>
      <c r="O3" s="245">
        <f>'3.pielik. Invest.n.pl. aprēķ.'!N3</f>
        <v>2022</v>
      </c>
      <c r="P3" s="245">
        <f>'3.pielik. Invest.n.pl. aprēķ.'!O3</f>
        <v>2023</v>
      </c>
      <c r="Q3" s="245">
        <f>'3.pielik. Invest.n.pl. aprēķ.'!P3</f>
        <v>2024</v>
      </c>
      <c r="R3" s="245">
        <f>'3.pielik. Invest.n.pl. aprēķ.'!Q3</f>
        <v>2025</v>
      </c>
      <c r="S3" s="245">
        <f>'3.pielik. Invest.n.pl. aprēķ.'!R3</f>
        <v>2026</v>
      </c>
      <c r="T3" s="245">
        <f>'3.pielik. Invest.n.pl. aprēķ.'!S3</f>
        <v>2027</v>
      </c>
      <c r="U3" s="245">
        <f>'3.pielik. Invest.n.pl. aprēķ.'!T3</f>
        <v>2028</v>
      </c>
      <c r="V3" s="245">
        <f>'3.pielik. Invest.n.pl. aprēķ.'!U3</f>
        <v>2029</v>
      </c>
      <c r="W3" s="245">
        <f>'3.pielik. Invest.n.pl. aprēķ.'!V3</f>
        <v>2030</v>
      </c>
      <c r="X3" s="245">
        <f>'3.pielik. Invest.n.pl. aprēķ.'!W3</f>
        <v>2031</v>
      </c>
      <c r="Y3" s="245">
        <f>'3.pielik. Invest.n.pl. aprēķ.'!X3</f>
        <v>2032</v>
      </c>
      <c r="Z3" s="245">
        <f>'3.pielik. Invest.n.pl. aprēķ.'!Y3</f>
        <v>2033</v>
      </c>
      <c r="AA3" s="245">
        <f>'3.pielik. Invest.n.pl. aprēķ.'!Z3</f>
        <v>2034</v>
      </c>
      <c r="AB3" s="246" t="s">
        <v>2</v>
      </c>
      <c r="AC3" s="2"/>
      <c r="AD3" s="47"/>
      <c r="AE3" s="47"/>
      <c r="AF3" s="47"/>
      <c r="AG3" s="47"/>
    </row>
    <row r="4" spans="6:30" ht="12.75">
      <c r="F4" s="419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"/>
      <c r="AC4" s="2"/>
      <c r="AD4" s="47"/>
    </row>
    <row r="5" spans="1:29" s="48" customFormat="1" ht="15">
      <c r="A5" s="134">
        <v>1</v>
      </c>
      <c r="B5" s="135" t="s">
        <v>224</v>
      </c>
      <c r="C5" s="135"/>
      <c r="D5" s="135"/>
      <c r="E5" s="135"/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2"/>
    </row>
    <row r="6" spans="7:30" ht="12.7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2"/>
      <c r="AD6" s="47"/>
    </row>
    <row r="7" spans="1:30" s="68" customFormat="1" ht="12.75">
      <c r="A7" s="65"/>
      <c r="B7" s="55" t="s">
        <v>3</v>
      </c>
      <c r="C7" s="55" t="s">
        <v>4</v>
      </c>
      <c r="D7" s="55"/>
      <c r="E7" s="72"/>
      <c r="F7" s="66" t="s">
        <v>352</v>
      </c>
      <c r="G7" s="549">
        <f>G8+G11</f>
        <v>0</v>
      </c>
      <c r="H7" s="548">
        <f aca="true" t="shared" si="0" ref="H7:AA7">H8+H11</f>
        <v>0</v>
      </c>
      <c r="I7" s="548">
        <f t="shared" si="0"/>
        <v>0</v>
      </c>
      <c r="J7" s="548">
        <f t="shared" si="0"/>
        <v>0</v>
      </c>
      <c r="K7" s="548">
        <f t="shared" si="0"/>
        <v>0</v>
      </c>
      <c r="L7" s="548">
        <f t="shared" si="0"/>
        <v>0</v>
      </c>
      <c r="M7" s="548">
        <f t="shared" si="0"/>
        <v>0</v>
      </c>
      <c r="N7" s="548">
        <f t="shared" si="0"/>
        <v>0</v>
      </c>
      <c r="O7" s="548">
        <f t="shared" si="0"/>
        <v>0</v>
      </c>
      <c r="P7" s="548">
        <f t="shared" si="0"/>
        <v>0</v>
      </c>
      <c r="Q7" s="548">
        <f t="shared" si="0"/>
        <v>0</v>
      </c>
      <c r="R7" s="548">
        <f t="shared" si="0"/>
        <v>0</v>
      </c>
      <c r="S7" s="548">
        <f t="shared" si="0"/>
        <v>0</v>
      </c>
      <c r="T7" s="548">
        <f t="shared" si="0"/>
        <v>0</v>
      </c>
      <c r="U7" s="548">
        <f t="shared" si="0"/>
        <v>0</v>
      </c>
      <c r="V7" s="548">
        <f t="shared" si="0"/>
        <v>0</v>
      </c>
      <c r="W7" s="548">
        <f t="shared" si="0"/>
        <v>0</v>
      </c>
      <c r="X7" s="548">
        <f t="shared" si="0"/>
        <v>0</v>
      </c>
      <c r="Y7" s="548">
        <f t="shared" si="0"/>
        <v>0</v>
      </c>
      <c r="Z7" s="548">
        <f t="shared" si="0"/>
        <v>0</v>
      </c>
      <c r="AA7" s="548">
        <f t="shared" si="0"/>
        <v>0</v>
      </c>
      <c r="AB7" s="454">
        <f>SUM(G7:AA7)</f>
        <v>0</v>
      </c>
      <c r="AC7" s="19"/>
      <c r="AD7" s="67"/>
    </row>
    <row r="8" spans="1:30" s="449" customFormat="1" ht="12.75">
      <c r="A8" s="446"/>
      <c r="B8" s="305" t="s">
        <v>3</v>
      </c>
      <c r="C8" s="305" t="str">
        <f>'3.pielik. Invest.n.pl. aprēķ.'!C8</f>
        <v>Ieņēmumi no darbībām izņemot MK noteikumu Nr.91 16.2.3.apakšpunktā noteiktās</v>
      </c>
      <c r="D8" s="387"/>
      <c r="E8" s="465"/>
      <c r="F8" s="298" t="s">
        <v>352</v>
      </c>
      <c r="G8" s="546">
        <f>SUM(G9:G10)</f>
        <v>0</v>
      </c>
      <c r="H8" s="547">
        <f aca="true" t="shared" si="1" ref="H8:AA8">SUM(H9:H10)</f>
        <v>0</v>
      </c>
      <c r="I8" s="547">
        <f t="shared" si="1"/>
        <v>0</v>
      </c>
      <c r="J8" s="547">
        <f t="shared" si="1"/>
        <v>0</v>
      </c>
      <c r="K8" s="547">
        <f t="shared" si="1"/>
        <v>0</v>
      </c>
      <c r="L8" s="547">
        <f t="shared" si="1"/>
        <v>0</v>
      </c>
      <c r="M8" s="547">
        <f t="shared" si="1"/>
        <v>0</v>
      </c>
      <c r="N8" s="547">
        <f t="shared" si="1"/>
        <v>0</v>
      </c>
      <c r="O8" s="547">
        <f t="shared" si="1"/>
        <v>0</v>
      </c>
      <c r="P8" s="547">
        <f t="shared" si="1"/>
        <v>0</v>
      </c>
      <c r="Q8" s="547">
        <f t="shared" si="1"/>
        <v>0</v>
      </c>
      <c r="R8" s="547">
        <f t="shared" si="1"/>
        <v>0</v>
      </c>
      <c r="S8" s="547">
        <f t="shared" si="1"/>
        <v>0</v>
      </c>
      <c r="T8" s="547">
        <f t="shared" si="1"/>
        <v>0</v>
      </c>
      <c r="U8" s="547">
        <f t="shared" si="1"/>
        <v>0</v>
      </c>
      <c r="V8" s="547">
        <f t="shared" si="1"/>
        <v>0</v>
      </c>
      <c r="W8" s="547">
        <f t="shared" si="1"/>
        <v>0</v>
      </c>
      <c r="X8" s="547">
        <f t="shared" si="1"/>
        <v>0</v>
      </c>
      <c r="Y8" s="547">
        <f t="shared" si="1"/>
        <v>0</v>
      </c>
      <c r="Z8" s="547">
        <f t="shared" si="1"/>
        <v>0</v>
      </c>
      <c r="AA8" s="547">
        <f t="shared" si="1"/>
        <v>0</v>
      </c>
      <c r="AB8" s="447"/>
      <c r="AC8" s="448"/>
      <c r="AD8" s="453"/>
    </row>
    <row r="9" spans="1:30" s="449" customFormat="1" ht="12.75">
      <c r="A9" s="446"/>
      <c r="B9" s="550" t="s">
        <v>86</v>
      </c>
      <c r="C9" s="550">
        <f>'3.pielik. Invest.n.pl. aprēķ.'!C9</f>
        <v>0</v>
      </c>
      <c r="D9" s="423"/>
      <c r="E9" s="424">
        <v>0</v>
      </c>
      <c r="F9" s="298" t="s">
        <v>352</v>
      </c>
      <c r="G9" s="546">
        <f>'3.pielik. Invest.n.pl. aprēķ.'!F9*(1+$E9)</f>
        <v>0</v>
      </c>
      <c r="H9" s="547">
        <f>'3.pielik. Invest.n.pl. aprēķ.'!G9*(1+$E9)</f>
        <v>0</v>
      </c>
      <c r="I9" s="547">
        <f>'3.pielik. Invest.n.pl. aprēķ.'!H9*(1+$E9)</f>
        <v>0</v>
      </c>
      <c r="J9" s="547">
        <f>'3.pielik. Invest.n.pl. aprēķ.'!I9*(1+$E9)</f>
        <v>0</v>
      </c>
      <c r="K9" s="547">
        <f>'3.pielik. Invest.n.pl. aprēķ.'!J9*(1+$E9)</f>
        <v>0</v>
      </c>
      <c r="L9" s="547">
        <f>'3.pielik. Invest.n.pl. aprēķ.'!K9*(1+$E9)</f>
        <v>0</v>
      </c>
      <c r="M9" s="547">
        <f>'3.pielik. Invest.n.pl. aprēķ.'!L9*(1+$E9)</f>
        <v>0</v>
      </c>
      <c r="N9" s="547">
        <f>'3.pielik. Invest.n.pl. aprēķ.'!M9*(1+$E9)</f>
        <v>0</v>
      </c>
      <c r="O9" s="547">
        <f>'3.pielik. Invest.n.pl. aprēķ.'!N9*(1+$E9)</f>
        <v>0</v>
      </c>
      <c r="P9" s="547">
        <f>'3.pielik. Invest.n.pl. aprēķ.'!O9*(1+$E9)</f>
        <v>0</v>
      </c>
      <c r="Q9" s="547">
        <f>'3.pielik. Invest.n.pl. aprēķ.'!P9*(1+$E9)</f>
        <v>0</v>
      </c>
      <c r="R9" s="547">
        <f>'3.pielik. Invest.n.pl. aprēķ.'!Q9*(1+$E9)</f>
        <v>0</v>
      </c>
      <c r="S9" s="547">
        <f>'3.pielik. Invest.n.pl. aprēķ.'!R9*(1+$E9)</f>
        <v>0</v>
      </c>
      <c r="T9" s="547">
        <f>'3.pielik. Invest.n.pl. aprēķ.'!S9*(1+$E9)</f>
        <v>0</v>
      </c>
      <c r="U9" s="547">
        <f>'3.pielik. Invest.n.pl. aprēķ.'!T9*(1+$E9)</f>
        <v>0</v>
      </c>
      <c r="V9" s="547">
        <f>'3.pielik. Invest.n.pl. aprēķ.'!U9*(1+$E9)</f>
        <v>0</v>
      </c>
      <c r="W9" s="547">
        <f>'3.pielik. Invest.n.pl. aprēķ.'!V9*(1+$E9)</f>
        <v>0</v>
      </c>
      <c r="X9" s="547">
        <f>'3.pielik. Invest.n.pl. aprēķ.'!W9*(1+$E9)</f>
        <v>0</v>
      </c>
      <c r="Y9" s="547">
        <f>'3.pielik. Invest.n.pl. aprēķ.'!X9*(1+$E9)</f>
        <v>0</v>
      </c>
      <c r="Z9" s="547">
        <f>'3.pielik. Invest.n.pl. aprēķ.'!Y9*(1+$E9)</f>
        <v>0</v>
      </c>
      <c r="AA9" s="547">
        <f>'3.pielik. Invest.n.pl. aprēķ.'!Z9*(1+$E9)</f>
        <v>0</v>
      </c>
      <c r="AB9" s="447"/>
      <c r="AC9" s="448"/>
      <c r="AD9" s="453"/>
    </row>
    <row r="10" spans="1:30" s="449" customFormat="1" ht="12.75">
      <c r="A10" s="446"/>
      <c r="B10" s="551" t="s">
        <v>87</v>
      </c>
      <c r="C10" s="550">
        <f>'3.pielik. Invest.n.pl. aprēķ.'!C10</f>
        <v>0</v>
      </c>
      <c r="D10" s="423"/>
      <c r="E10" s="424">
        <v>0</v>
      </c>
      <c r="F10" s="298" t="s">
        <v>352</v>
      </c>
      <c r="G10" s="546">
        <f>'3.pielik. Invest.n.pl. aprēķ.'!F10*(1+$E10)</f>
        <v>0</v>
      </c>
      <c r="H10" s="547">
        <f>'3.pielik. Invest.n.pl. aprēķ.'!G10*(1+$E10)</f>
        <v>0</v>
      </c>
      <c r="I10" s="547">
        <f>'3.pielik. Invest.n.pl. aprēķ.'!H10*(1+$E10)</f>
        <v>0</v>
      </c>
      <c r="J10" s="547">
        <f>'3.pielik. Invest.n.pl. aprēķ.'!I10*(1+$E10)</f>
        <v>0</v>
      </c>
      <c r="K10" s="547">
        <f>'3.pielik. Invest.n.pl. aprēķ.'!J10*(1+$E10)</f>
        <v>0</v>
      </c>
      <c r="L10" s="547">
        <f>'3.pielik. Invest.n.pl. aprēķ.'!K10*(1+$E10)</f>
        <v>0</v>
      </c>
      <c r="M10" s="547">
        <f>'3.pielik. Invest.n.pl. aprēķ.'!L10*(1+$E10)</f>
        <v>0</v>
      </c>
      <c r="N10" s="547">
        <f>'3.pielik. Invest.n.pl. aprēķ.'!M10*(1+$E10)</f>
        <v>0</v>
      </c>
      <c r="O10" s="547">
        <f>'3.pielik. Invest.n.pl. aprēķ.'!N10*(1+$E10)</f>
        <v>0</v>
      </c>
      <c r="P10" s="547">
        <f>'3.pielik. Invest.n.pl. aprēķ.'!O10*(1+$E10)</f>
        <v>0</v>
      </c>
      <c r="Q10" s="547">
        <f>'3.pielik. Invest.n.pl. aprēķ.'!P10*(1+$E10)</f>
        <v>0</v>
      </c>
      <c r="R10" s="547">
        <f>'3.pielik. Invest.n.pl. aprēķ.'!Q10*(1+$E10)</f>
        <v>0</v>
      </c>
      <c r="S10" s="547">
        <f>'3.pielik. Invest.n.pl. aprēķ.'!R10*(1+$E10)</f>
        <v>0</v>
      </c>
      <c r="T10" s="547">
        <f>'3.pielik. Invest.n.pl. aprēķ.'!S10*(1+$E10)</f>
        <v>0</v>
      </c>
      <c r="U10" s="547">
        <f>'3.pielik. Invest.n.pl. aprēķ.'!T10*(1+$E10)</f>
        <v>0</v>
      </c>
      <c r="V10" s="547">
        <f>'3.pielik. Invest.n.pl. aprēķ.'!U10*(1+$E10)</f>
        <v>0</v>
      </c>
      <c r="W10" s="547">
        <f>'3.pielik. Invest.n.pl. aprēķ.'!V10*(1+$E10)</f>
        <v>0</v>
      </c>
      <c r="X10" s="547">
        <f>'3.pielik. Invest.n.pl. aprēķ.'!W10*(1+$E10)</f>
        <v>0</v>
      </c>
      <c r="Y10" s="547">
        <f>'3.pielik. Invest.n.pl. aprēķ.'!X10*(1+$E10)</f>
        <v>0</v>
      </c>
      <c r="Z10" s="547">
        <f>'3.pielik. Invest.n.pl. aprēķ.'!Y10*(1+$E10)</f>
        <v>0</v>
      </c>
      <c r="AA10" s="547">
        <f>'3.pielik. Invest.n.pl. aprēķ.'!Z10*(1+$E10)</f>
        <v>0</v>
      </c>
      <c r="AB10" s="447"/>
      <c r="AC10" s="448"/>
      <c r="AD10" s="453"/>
    </row>
    <row r="11" spans="1:30" s="449" customFormat="1" ht="12.75">
      <c r="A11" s="446"/>
      <c r="B11" s="305" t="s">
        <v>5</v>
      </c>
      <c r="C11" s="305" t="str">
        <f>'3.pielik. Invest.n.pl. aprēķ.'!C11</f>
        <v>Ieņēmumi no MK noteikumu Nr.91 16.2.3.apakšpunktā noteiktajām darbībām</v>
      </c>
      <c r="D11" s="423"/>
      <c r="E11" s="424">
        <v>0</v>
      </c>
      <c r="F11" s="298" t="s">
        <v>352</v>
      </c>
      <c r="G11" s="546">
        <f>'3.pielik. Invest.n.pl. aprēķ.'!F11*(1+$E11)</f>
        <v>0</v>
      </c>
      <c r="H11" s="547">
        <f>'3.pielik. Invest.n.pl. aprēķ.'!G11*(1+$E11)</f>
        <v>0</v>
      </c>
      <c r="I11" s="547">
        <f>'3.pielik. Invest.n.pl. aprēķ.'!H11*(1+$E11)</f>
        <v>0</v>
      </c>
      <c r="J11" s="547">
        <f>'3.pielik. Invest.n.pl. aprēķ.'!I11*(1+$E11)</f>
        <v>0</v>
      </c>
      <c r="K11" s="547">
        <f>'3.pielik. Invest.n.pl. aprēķ.'!J11*(1+$E11)</f>
        <v>0</v>
      </c>
      <c r="L11" s="547">
        <f>'3.pielik. Invest.n.pl. aprēķ.'!K11*(1+$E11)</f>
        <v>0</v>
      </c>
      <c r="M11" s="547">
        <f>'3.pielik. Invest.n.pl. aprēķ.'!L11*(1+$E11)</f>
        <v>0</v>
      </c>
      <c r="N11" s="547">
        <f>'3.pielik. Invest.n.pl. aprēķ.'!M11*(1+$E11)</f>
        <v>0</v>
      </c>
      <c r="O11" s="547">
        <f>'3.pielik. Invest.n.pl. aprēķ.'!N11*(1+$E11)</f>
        <v>0</v>
      </c>
      <c r="P11" s="547">
        <f>'3.pielik. Invest.n.pl. aprēķ.'!O11*(1+$E11)</f>
        <v>0</v>
      </c>
      <c r="Q11" s="547">
        <f>'3.pielik. Invest.n.pl. aprēķ.'!P11*(1+$E11)</f>
        <v>0</v>
      </c>
      <c r="R11" s="547">
        <f>'3.pielik. Invest.n.pl. aprēķ.'!Q11*(1+$E11)</f>
        <v>0</v>
      </c>
      <c r="S11" s="547">
        <f>'3.pielik. Invest.n.pl. aprēķ.'!R11*(1+$E11)</f>
        <v>0</v>
      </c>
      <c r="T11" s="547">
        <f>'3.pielik. Invest.n.pl. aprēķ.'!S11*(1+$E11)</f>
        <v>0</v>
      </c>
      <c r="U11" s="547">
        <f>'3.pielik. Invest.n.pl. aprēķ.'!T11*(1+$E11)</f>
        <v>0</v>
      </c>
      <c r="V11" s="547">
        <f>'3.pielik. Invest.n.pl. aprēķ.'!U11*(1+$E11)</f>
        <v>0</v>
      </c>
      <c r="W11" s="547">
        <f>'3.pielik. Invest.n.pl. aprēķ.'!V11*(1+$E11)</f>
        <v>0</v>
      </c>
      <c r="X11" s="547">
        <f>'3.pielik. Invest.n.pl. aprēķ.'!W11*(1+$E11)</f>
        <v>0</v>
      </c>
      <c r="Y11" s="547">
        <f>'3.pielik. Invest.n.pl. aprēķ.'!X11*(1+$E11)</f>
        <v>0</v>
      </c>
      <c r="Z11" s="547">
        <f>'3.pielik. Invest.n.pl. aprēķ.'!Y11*(1+$E11)</f>
        <v>0</v>
      </c>
      <c r="AA11" s="547">
        <f>'3.pielik. Invest.n.pl. aprēķ.'!Z11*(1+$E11)</f>
        <v>0</v>
      </c>
      <c r="AB11" s="447"/>
      <c r="AC11" s="448"/>
      <c r="AD11" s="453"/>
    </row>
    <row r="12" spans="1:30" s="68" customFormat="1" ht="12.75">
      <c r="A12" s="69"/>
      <c r="B12" s="33" t="s">
        <v>127</v>
      </c>
      <c r="C12" s="33" t="s">
        <v>97</v>
      </c>
      <c r="D12" s="33"/>
      <c r="E12" s="73"/>
      <c r="F12" s="70" t="s">
        <v>352</v>
      </c>
      <c r="G12" s="451">
        <f>SUM(G13:G14)</f>
        <v>0</v>
      </c>
      <c r="H12" s="399">
        <f aca="true" t="shared" si="2" ref="H12:AA12">SUM(H13:H14)</f>
        <v>0</v>
      </c>
      <c r="I12" s="399">
        <f t="shared" si="2"/>
        <v>0</v>
      </c>
      <c r="J12" s="399">
        <f t="shared" si="2"/>
        <v>0</v>
      </c>
      <c r="K12" s="399">
        <f t="shared" si="2"/>
        <v>0</v>
      </c>
      <c r="L12" s="399">
        <f t="shared" si="2"/>
        <v>0</v>
      </c>
      <c r="M12" s="399">
        <f t="shared" si="2"/>
        <v>0</v>
      </c>
      <c r="N12" s="399">
        <f t="shared" si="2"/>
        <v>0</v>
      </c>
      <c r="O12" s="399">
        <f t="shared" si="2"/>
        <v>0</v>
      </c>
      <c r="P12" s="399">
        <f t="shared" si="2"/>
        <v>0</v>
      </c>
      <c r="Q12" s="399">
        <f t="shared" si="2"/>
        <v>0</v>
      </c>
      <c r="R12" s="399">
        <f t="shared" si="2"/>
        <v>0</v>
      </c>
      <c r="S12" s="399">
        <f t="shared" si="2"/>
        <v>0</v>
      </c>
      <c r="T12" s="399">
        <f t="shared" si="2"/>
        <v>0</v>
      </c>
      <c r="U12" s="399">
        <f t="shared" si="2"/>
        <v>0</v>
      </c>
      <c r="V12" s="399">
        <f t="shared" si="2"/>
        <v>0</v>
      </c>
      <c r="W12" s="399">
        <f t="shared" si="2"/>
        <v>0</v>
      </c>
      <c r="X12" s="399">
        <f t="shared" si="2"/>
        <v>0</v>
      </c>
      <c r="Y12" s="399">
        <f t="shared" si="2"/>
        <v>0</v>
      </c>
      <c r="Z12" s="399">
        <f t="shared" si="2"/>
        <v>0</v>
      </c>
      <c r="AA12" s="399">
        <f t="shared" si="2"/>
        <v>0</v>
      </c>
      <c r="AB12" s="452">
        <f>SUM(G12:AA12)</f>
        <v>0</v>
      </c>
      <c r="AC12" s="19"/>
      <c r="AD12" s="67"/>
    </row>
    <row r="13" spans="1:30" s="449" customFormat="1" ht="12.75">
      <c r="A13" s="446"/>
      <c r="B13" s="305" t="s">
        <v>80</v>
      </c>
      <c r="C13" s="305" t="str">
        <f>'3.pielik. Invest.n.pl. aprēķ.'!C13</f>
        <v>Ietaupītās izmaksas no darbībām izņemot MK noteikumu Nr.91 16.2.3.apakšpunktā noteiktās</v>
      </c>
      <c r="D13" s="423"/>
      <c r="E13" s="424">
        <v>0</v>
      </c>
      <c r="F13" s="298" t="s">
        <v>352</v>
      </c>
      <c r="G13" s="546">
        <f>'3.pielik. Invest.n.pl. aprēķ.'!F13*(1+$E13)</f>
        <v>0</v>
      </c>
      <c r="H13" s="547">
        <f>'3.pielik. Invest.n.pl. aprēķ.'!G13*(1+$E13)</f>
        <v>0</v>
      </c>
      <c r="I13" s="547">
        <f>'3.pielik. Invest.n.pl. aprēķ.'!H13*(1+$E13)</f>
        <v>0</v>
      </c>
      <c r="J13" s="547">
        <f>'3.pielik. Invest.n.pl. aprēķ.'!I13*(1+$E13)</f>
        <v>0</v>
      </c>
      <c r="K13" s="547">
        <f>'3.pielik. Invest.n.pl. aprēķ.'!J13*(1+$E13)</f>
        <v>0</v>
      </c>
      <c r="L13" s="547">
        <f>'3.pielik. Invest.n.pl. aprēķ.'!K13*(1+$E13)</f>
        <v>0</v>
      </c>
      <c r="M13" s="547">
        <f>'3.pielik. Invest.n.pl. aprēķ.'!L13*(1+$E13)</f>
        <v>0</v>
      </c>
      <c r="N13" s="547">
        <f>'3.pielik. Invest.n.pl. aprēķ.'!M13*(1+$E13)</f>
        <v>0</v>
      </c>
      <c r="O13" s="547">
        <f>'3.pielik. Invest.n.pl. aprēķ.'!N13*(1+$E13)</f>
        <v>0</v>
      </c>
      <c r="P13" s="547">
        <f>'3.pielik. Invest.n.pl. aprēķ.'!O13*(1+$E13)</f>
        <v>0</v>
      </c>
      <c r="Q13" s="547">
        <f>'3.pielik. Invest.n.pl. aprēķ.'!P13*(1+$E13)</f>
        <v>0</v>
      </c>
      <c r="R13" s="547">
        <f>'3.pielik. Invest.n.pl. aprēķ.'!Q13*(1+$E13)</f>
        <v>0</v>
      </c>
      <c r="S13" s="547">
        <f>'3.pielik. Invest.n.pl. aprēķ.'!R13*(1+$E13)</f>
        <v>0</v>
      </c>
      <c r="T13" s="547">
        <f>'3.pielik. Invest.n.pl. aprēķ.'!S13*(1+$E13)</f>
        <v>0</v>
      </c>
      <c r="U13" s="547">
        <f>'3.pielik. Invest.n.pl. aprēķ.'!T13*(1+$E13)</f>
        <v>0</v>
      </c>
      <c r="V13" s="547">
        <f>'3.pielik. Invest.n.pl. aprēķ.'!U13*(1+$E13)</f>
        <v>0</v>
      </c>
      <c r="W13" s="547">
        <f>'3.pielik. Invest.n.pl. aprēķ.'!V13*(1+$E13)</f>
        <v>0</v>
      </c>
      <c r="X13" s="547">
        <f>'3.pielik. Invest.n.pl. aprēķ.'!W13*(1+$E13)</f>
        <v>0</v>
      </c>
      <c r="Y13" s="547">
        <f>'3.pielik. Invest.n.pl. aprēķ.'!X13*(1+$E13)</f>
        <v>0</v>
      </c>
      <c r="Z13" s="547">
        <f>'3.pielik. Invest.n.pl. aprēķ.'!Y13*(1+$E13)</f>
        <v>0</v>
      </c>
      <c r="AA13" s="547">
        <f>'3.pielik. Invest.n.pl. aprēķ.'!Z13*(1+$E13)</f>
        <v>0</v>
      </c>
      <c r="AB13" s="447"/>
      <c r="AC13" s="448"/>
      <c r="AD13" s="453"/>
    </row>
    <row r="14" spans="1:30" s="449" customFormat="1" ht="12.75">
      <c r="A14" s="446"/>
      <c r="B14" s="305" t="s">
        <v>81</v>
      </c>
      <c r="C14" s="305" t="str">
        <f>'3.pielik. Invest.n.pl. aprēķ.'!C14</f>
        <v>Ietaupītās izmaksas no MK noteikumu Nr.91 16.2.3.apakšpunktā noteiktajām darbībām</v>
      </c>
      <c r="D14" s="423"/>
      <c r="E14" s="424">
        <v>0</v>
      </c>
      <c r="F14" s="298" t="s">
        <v>352</v>
      </c>
      <c r="G14" s="546">
        <f>'3.pielik. Invest.n.pl. aprēķ.'!F14*(1+$E14)</f>
        <v>0</v>
      </c>
      <c r="H14" s="547">
        <f>'3.pielik. Invest.n.pl. aprēķ.'!G14*(1+$E14)</f>
        <v>0</v>
      </c>
      <c r="I14" s="547">
        <f>'3.pielik. Invest.n.pl. aprēķ.'!H14*(1+$E14)</f>
        <v>0</v>
      </c>
      <c r="J14" s="547">
        <f>'3.pielik. Invest.n.pl. aprēķ.'!I14*(1+$E14)</f>
        <v>0</v>
      </c>
      <c r="K14" s="547">
        <f>'3.pielik. Invest.n.pl. aprēķ.'!J14*(1+$E14)</f>
        <v>0</v>
      </c>
      <c r="L14" s="547">
        <f>'3.pielik. Invest.n.pl. aprēķ.'!K14*(1+$E14)</f>
        <v>0</v>
      </c>
      <c r="M14" s="547">
        <f>'3.pielik. Invest.n.pl. aprēķ.'!L14*(1+$E14)</f>
        <v>0</v>
      </c>
      <c r="N14" s="547">
        <f>'3.pielik. Invest.n.pl. aprēķ.'!M14*(1+$E14)</f>
        <v>0</v>
      </c>
      <c r="O14" s="547">
        <f>'3.pielik. Invest.n.pl. aprēķ.'!N14*(1+$E14)</f>
        <v>0</v>
      </c>
      <c r="P14" s="547">
        <f>'3.pielik. Invest.n.pl. aprēķ.'!O14*(1+$E14)</f>
        <v>0</v>
      </c>
      <c r="Q14" s="547">
        <f>'3.pielik. Invest.n.pl. aprēķ.'!P14*(1+$E14)</f>
        <v>0</v>
      </c>
      <c r="R14" s="547">
        <f>'3.pielik. Invest.n.pl. aprēķ.'!Q14*(1+$E14)</f>
        <v>0</v>
      </c>
      <c r="S14" s="547">
        <f>'3.pielik. Invest.n.pl. aprēķ.'!R14*(1+$E14)</f>
        <v>0</v>
      </c>
      <c r="T14" s="547">
        <f>'3.pielik. Invest.n.pl. aprēķ.'!S14*(1+$E14)</f>
        <v>0</v>
      </c>
      <c r="U14" s="547">
        <f>'3.pielik. Invest.n.pl. aprēķ.'!T14*(1+$E14)</f>
        <v>0</v>
      </c>
      <c r="V14" s="547">
        <f>'3.pielik. Invest.n.pl. aprēķ.'!U14*(1+$E14)</f>
        <v>0</v>
      </c>
      <c r="W14" s="547">
        <f>'3.pielik. Invest.n.pl. aprēķ.'!V14*(1+$E14)</f>
        <v>0</v>
      </c>
      <c r="X14" s="547">
        <f>'3.pielik. Invest.n.pl. aprēķ.'!W14*(1+$E14)</f>
        <v>0</v>
      </c>
      <c r="Y14" s="547">
        <f>'3.pielik. Invest.n.pl. aprēķ.'!X14*(1+$E14)</f>
        <v>0</v>
      </c>
      <c r="Z14" s="547">
        <f>'3.pielik. Invest.n.pl. aprēķ.'!Y14*(1+$E14)</f>
        <v>0</v>
      </c>
      <c r="AA14" s="547">
        <f>'3.pielik. Invest.n.pl. aprēķ.'!Z14*(1+$E14)</f>
        <v>0</v>
      </c>
      <c r="AB14" s="447"/>
      <c r="AC14" s="448"/>
      <c r="AD14" s="453"/>
    </row>
    <row r="15" spans="1:29" s="68" customFormat="1" ht="12.75">
      <c r="A15" s="69"/>
      <c r="B15" s="33" t="s">
        <v>7</v>
      </c>
      <c r="C15" s="33" t="s">
        <v>6</v>
      </c>
      <c r="D15" s="33"/>
      <c r="E15" s="73"/>
      <c r="F15" s="70" t="s">
        <v>352</v>
      </c>
      <c r="G15" s="451">
        <f>G16+G20</f>
        <v>0</v>
      </c>
      <c r="H15" s="399">
        <f>H16+H20</f>
        <v>0</v>
      </c>
      <c r="I15" s="399">
        <f aca="true" t="shared" si="3" ref="I15:Y15">I16+I20</f>
        <v>0</v>
      </c>
      <c r="J15" s="399">
        <f t="shared" si="3"/>
        <v>0</v>
      </c>
      <c r="K15" s="399">
        <f t="shared" si="3"/>
        <v>0</v>
      </c>
      <c r="L15" s="399">
        <f t="shared" si="3"/>
        <v>0</v>
      </c>
      <c r="M15" s="399">
        <f t="shared" si="3"/>
        <v>0</v>
      </c>
      <c r="N15" s="399">
        <f t="shared" si="3"/>
        <v>0</v>
      </c>
      <c r="O15" s="399">
        <f t="shared" si="3"/>
        <v>0</v>
      </c>
      <c r="P15" s="399">
        <f t="shared" si="3"/>
        <v>0</v>
      </c>
      <c r="Q15" s="399">
        <f t="shared" si="3"/>
        <v>0</v>
      </c>
      <c r="R15" s="399">
        <f t="shared" si="3"/>
        <v>0</v>
      </c>
      <c r="S15" s="399">
        <f t="shared" si="3"/>
        <v>0</v>
      </c>
      <c r="T15" s="399">
        <f t="shared" si="3"/>
        <v>0</v>
      </c>
      <c r="U15" s="399">
        <f t="shared" si="3"/>
        <v>0</v>
      </c>
      <c r="V15" s="399">
        <f t="shared" si="3"/>
        <v>0</v>
      </c>
      <c r="W15" s="399">
        <f t="shared" si="3"/>
        <v>0</v>
      </c>
      <c r="X15" s="399">
        <f t="shared" si="3"/>
        <v>0</v>
      </c>
      <c r="Y15" s="399">
        <f t="shared" si="3"/>
        <v>0</v>
      </c>
      <c r="Z15" s="399">
        <f>Z16+Z20</f>
        <v>0</v>
      </c>
      <c r="AA15" s="399">
        <f>AA16+AA20</f>
        <v>0</v>
      </c>
      <c r="AB15" s="452">
        <f>SUM(G15:AA15)</f>
        <v>0</v>
      </c>
      <c r="AC15" s="19"/>
    </row>
    <row r="16" spans="1:28" s="71" customFormat="1" ht="12.75">
      <c r="A16" s="10"/>
      <c r="B16" s="305" t="s">
        <v>77</v>
      </c>
      <c r="C16" s="552" t="str">
        <f>'3.pielik. Invest.n.pl. aprēķ.'!C16</f>
        <v>Darbības izmaksas darbībām izņemot MK noteikumu Nr.91 16.2.3.apakšpunktā noteiktās</v>
      </c>
      <c r="D16" s="423"/>
      <c r="E16" s="424">
        <v>0</v>
      </c>
      <c r="F16" s="298" t="s">
        <v>352</v>
      </c>
      <c r="G16" s="440">
        <f>SUM(G17:G19)</f>
        <v>0</v>
      </c>
      <c r="H16" s="441">
        <f>SUM(H17:H19)</f>
        <v>0</v>
      </c>
      <c r="I16" s="441">
        <f aca="true" t="shared" si="4" ref="I16:AA16">SUM(I17:I19)</f>
        <v>0</v>
      </c>
      <c r="J16" s="441">
        <f t="shared" si="4"/>
        <v>0</v>
      </c>
      <c r="K16" s="441">
        <f t="shared" si="4"/>
        <v>0</v>
      </c>
      <c r="L16" s="441">
        <f t="shared" si="4"/>
        <v>0</v>
      </c>
      <c r="M16" s="441">
        <f t="shared" si="4"/>
        <v>0</v>
      </c>
      <c r="N16" s="441">
        <f t="shared" si="4"/>
        <v>0</v>
      </c>
      <c r="O16" s="441">
        <f t="shared" si="4"/>
        <v>0</v>
      </c>
      <c r="P16" s="441">
        <f t="shared" si="4"/>
        <v>0</v>
      </c>
      <c r="Q16" s="441">
        <f t="shared" si="4"/>
        <v>0</v>
      </c>
      <c r="R16" s="441">
        <f t="shared" si="4"/>
        <v>0</v>
      </c>
      <c r="S16" s="441">
        <f t="shared" si="4"/>
        <v>0</v>
      </c>
      <c r="T16" s="441">
        <f t="shared" si="4"/>
        <v>0</v>
      </c>
      <c r="U16" s="441">
        <f t="shared" si="4"/>
        <v>0</v>
      </c>
      <c r="V16" s="441">
        <f t="shared" si="4"/>
        <v>0</v>
      </c>
      <c r="W16" s="441">
        <f t="shared" si="4"/>
        <v>0</v>
      </c>
      <c r="X16" s="441">
        <f t="shared" si="4"/>
        <v>0</v>
      </c>
      <c r="Y16" s="441">
        <f t="shared" si="4"/>
        <v>0</v>
      </c>
      <c r="Z16" s="441">
        <f t="shared" si="4"/>
        <v>0</v>
      </c>
      <c r="AA16" s="441">
        <f t="shared" si="4"/>
        <v>0</v>
      </c>
      <c r="AB16" s="202">
        <f>SUM(G16:AA16)</f>
        <v>0</v>
      </c>
    </row>
    <row r="17" spans="1:28" s="71" customFormat="1" ht="12.75">
      <c r="A17" s="10"/>
      <c r="B17" s="550" t="s">
        <v>90</v>
      </c>
      <c r="C17" s="552">
        <f>'3.pielik. Invest.n.pl. aprēķ.'!C17</f>
        <v>0</v>
      </c>
      <c r="D17" s="423"/>
      <c r="E17" s="424">
        <v>0</v>
      </c>
      <c r="F17" s="12"/>
      <c r="G17" s="440">
        <f>'3.pielik. Invest.n.pl. aprēķ.'!F17*(1+$E17)</f>
        <v>0</v>
      </c>
      <c r="H17" s="441">
        <f>'3.pielik. Invest.n.pl. aprēķ.'!G17*(1+$E17)</f>
        <v>0</v>
      </c>
      <c r="I17" s="441">
        <f>'3.pielik. Invest.n.pl. aprēķ.'!H17*(1+$E17)</f>
        <v>0</v>
      </c>
      <c r="J17" s="441">
        <f>'3.pielik. Invest.n.pl. aprēķ.'!I17*(1+$E17)</f>
        <v>0</v>
      </c>
      <c r="K17" s="441">
        <f>'3.pielik. Invest.n.pl. aprēķ.'!J17*(1+$E17)</f>
        <v>0</v>
      </c>
      <c r="L17" s="441">
        <f>'3.pielik. Invest.n.pl. aprēķ.'!K17*(1+$E17)</f>
        <v>0</v>
      </c>
      <c r="M17" s="441">
        <f>'3.pielik. Invest.n.pl. aprēķ.'!L17*(1+$E17)</f>
        <v>0</v>
      </c>
      <c r="N17" s="441">
        <f>'3.pielik. Invest.n.pl. aprēķ.'!M17*(1+$E17)</f>
        <v>0</v>
      </c>
      <c r="O17" s="441">
        <f>'3.pielik. Invest.n.pl. aprēķ.'!N17*(1+$E17)</f>
        <v>0</v>
      </c>
      <c r="P17" s="441">
        <f>'3.pielik. Invest.n.pl. aprēķ.'!O17*(1+$E17)</f>
        <v>0</v>
      </c>
      <c r="Q17" s="441">
        <f>'3.pielik. Invest.n.pl. aprēķ.'!P17*(1+$E17)</f>
        <v>0</v>
      </c>
      <c r="R17" s="441">
        <f>'3.pielik. Invest.n.pl. aprēķ.'!Q17*(1+$E17)</f>
        <v>0</v>
      </c>
      <c r="S17" s="441">
        <f>'3.pielik. Invest.n.pl. aprēķ.'!R17*(1+$E17)</f>
        <v>0</v>
      </c>
      <c r="T17" s="441">
        <f>'3.pielik. Invest.n.pl. aprēķ.'!S17*(1+$E17)</f>
        <v>0</v>
      </c>
      <c r="U17" s="441">
        <f>'3.pielik. Invest.n.pl. aprēķ.'!T17*(1+$E17)</f>
        <v>0</v>
      </c>
      <c r="V17" s="441">
        <f>'3.pielik. Invest.n.pl. aprēķ.'!U17*(1+$E17)</f>
        <v>0</v>
      </c>
      <c r="W17" s="441">
        <f>'3.pielik. Invest.n.pl. aprēķ.'!V17*(1+$E17)</f>
        <v>0</v>
      </c>
      <c r="X17" s="441">
        <f>'3.pielik. Invest.n.pl. aprēķ.'!W17*(1+$E17)</f>
        <v>0</v>
      </c>
      <c r="Y17" s="441">
        <f>'3.pielik. Invest.n.pl. aprēķ.'!X17*(1+$E17)</f>
        <v>0</v>
      </c>
      <c r="Z17" s="441">
        <f>'3.pielik. Invest.n.pl. aprēķ.'!Y17*(1+$E17)</f>
        <v>0</v>
      </c>
      <c r="AA17" s="441">
        <f>'3.pielik. Invest.n.pl. aprēķ.'!Z17*(1+$E17)</f>
        <v>0</v>
      </c>
      <c r="AB17" s="202"/>
    </row>
    <row r="18" spans="1:28" s="71" customFormat="1" ht="12.75">
      <c r="A18" s="10"/>
      <c r="B18" s="550" t="s">
        <v>91</v>
      </c>
      <c r="C18" s="552">
        <f>'3.pielik. Invest.n.pl. aprēķ.'!C18</f>
        <v>0</v>
      </c>
      <c r="D18" s="423"/>
      <c r="E18" s="424">
        <v>0</v>
      </c>
      <c r="F18" s="12"/>
      <c r="G18" s="440">
        <f>'3.pielik. Invest.n.pl. aprēķ.'!F18*(1+$E18)</f>
        <v>0</v>
      </c>
      <c r="H18" s="441">
        <f>'3.pielik. Invest.n.pl. aprēķ.'!G18*(1+$E18)</f>
        <v>0</v>
      </c>
      <c r="I18" s="441">
        <f>'3.pielik. Invest.n.pl. aprēķ.'!H18*(1+$E18)</f>
        <v>0</v>
      </c>
      <c r="J18" s="441">
        <f>'3.pielik. Invest.n.pl. aprēķ.'!I18*(1+$E18)</f>
        <v>0</v>
      </c>
      <c r="K18" s="441">
        <f>'3.pielik. Invest.n.pl. aprēķ.'!J18*(1+$E18)</f>
        <v>0</v>
      </c>
      <c r="L18" s="441">
        <f>'3.pielik. Invest.n.pl. aprēķ.'!K18*(1+$E18)</f>
        <v>0</v>
      </c>
      <c r="M18" s="441">
        <f>'3.pielik. Invest.n.pl. aprēķ.'!L18*(1+$E18)</f>
        <v>0</v>
      </c>
      <c r="N18" s="441">
        <f>'3.pielik. Invest.n.pl. aprēķ.'!M18*(1+$E18)</f>
        <v>0</v>
      </c>
      <c r="O18" s="441">
        <f>'3.pielik. Invest.n.pl. aprēķ.'!N18*(1+$E18)</f>
        <v>0</v>
      </c>
      <c r="P18" s="441">
        <f>'3.pielik. Invest.n.pl. aprēķ.'!O18*(1+$E18)</f>
        <v>0</v>
      </c>
      <c r="Q18" s="441">
        <f>'3.pielik. Invest.n.pl. aprēķ.'!P18*(1+$E18)</f>
        <v>0</v>
      </c>
      <c r="R18" s="441">
        <f>'3.pielik. Invest.n.pl. aprēķ.'!Q18*(1+$E18)</f>
        <v>0</v>
      </c>
      <c r="S18" s="441">
        <f>'3.pielik. Invest.n.pl. aprēķ.'!R18*(1+$E18)</f>
        <v>0</v>
      </c>
      <c r="T18" s="441">
        <f>'3.pielik. Invest.n.pl. aprēķ.'!S18*(1+$E18)</f>
        <v>0</v>
      </c>
      <c r="U18" s="441">
        <f>'3.pielik. Invest.n.pl. aprēķ.'!T18*(1+$E18)</f>
        <v>0</v>
      </c>
      <c r="V18" s="441">
        <f>'3.pielik. Invest.n.pl. aprēķ.'!U18*(1+$E18)</f>
        <v>0</v>
      </c>
      <c r="W18" s="441">
        <f>'3.pielik. Invest.n.pl. aprēķ.'!V18*(1+$E18)</f>
        <v>0</v>
      </c>
      <c r="X18" s="441">
        <f>'3.pielik. Invest.n.pl. aprēķ.'!W18*(1+$E18)</f>
        <v>0</v>
      </c>
      <c r="Y18" s="441">
        <f>'3.pielik. Invest.n.pl. aprēķ.'!X18*(1+$E18)</f>
        <v>0</v>
      </c>
      <c r="Z18" s="441">
        <f>'3.pielik. Invest.n.pl. aprēķ.'!Y18*(1+$E18)</f>
        <v>0</v>
      </c>
      <c r="AA18" s="441">
        <f>'3.pielik. Invest.n.pl. aprēķ.'!Z18*(1+$E18)</f>
        <v>0</v>
      </c>
      <c r="AB18" s="202"/>
    </row>
    <row r="19" spans="1:28" s="71" customFormat="1" ht="12.75">
      <c r="A19" s="10"/>
      <c r="B19" s="550" t="s">
        <v>92</v>
      </c>
      <c r="C19" s="552">
        <f>'3.pielik. Invest.n.pl. aprēķ.'!C19</f>
        <v>0</v>
      </c>
      <c r="D19" s="423"/>
      <c r="E19" s="424">
        <v>0</v>
      </c>
      <c r="F19" s="12"/>
      <c r="G19" s="440">
        <f>'3.pielik. Invest.n.pl. aprēķ.'!F19*(1+$E19)</f>
        <v>0</v>
      </c>
      <c r="H19" s="441">
        <f>'3.pielik. Invest.n.pl. aprēķ.'!G19*(1+$E19)</f>
        <v>0</v>
      </c>
      <c r="I19" s="441">
        <f>'3.pielik. Invest.n.pl. aprēķ.'!H19*(1+$E19)</f>
        <v>0</v>
      </c>
      <c r="J19" s="441">
        <f>'3.pielik. Invest.n.pl. aprēķ.'!I19*(1+$E19)</f>
        <v>0</v>
      </c>
      <c r="K19" s="441">
        <f>'3.pielik. Invest.n.pl. aprēķ.'!J19*(1+$E19)</f>
        <v>0</v>
      </c>
      <c r="L19" s="441">
        <f>'3.pielik. Invest.n.pl. aprēķ.'!K19*(1+$E19)</f>
        <v>0</v>
      </c>
      <c r="M19" s="441">
        <f>'3.pielik. Invest.n.pl. aprēķ.'!L19*(1+$E19)</f>
        <v>0</v>
      </c>
      <c r="N19" s="441">
        <f>'3.pielik. Invest.n.pl. aprēķ.'!M19*(1+$E19)</f>
        <v>0</v>
      </c>
      <c r="O19" s="441">
        <f>'3.pielik. Invest.n.pl. aprēķ.'!N19*(1+$E19)</f>
        <v>0</v>
      </c>
      <c r="P19" s="441">
        <f>'3.pielik. Invest.n.pl. aprēķ.'!O19*(1+$E19)</f>
        <v>0</v>
      </c>
      <c r="Q19" s="441">
        <f>'3.pielik. Invest.n.pl. aprēķ.'!P19*(1+$E19)</f>
        <v>0</v>
      </c>
      <c r="R19" s="441">
        <f>'3.pielik. Invest.n.pl. aprēķ.'!Q19*(1+$E19)</f>
        <v>0</v>
      </c>
      <c r="S19" s="441">
        <f>'3.pielik. Invest.n.pl. aprēķ.'!R19*(1+$E19)</f>
        <v>0</v>
      </c>
      <c r="T19" s="441">
        <f>'3.pielik. Invest.n.pl. aprēķ.'!S19*(1+$E19)</f>
        <v>0</v>
      </c>
      <c r="U19" s="441">
        <f>'3.pielik. Invest.n.pl. aprēķ.'!T19*(1+$E19)</f>
        <v>0</v>
      </c>
      <c r="V19" s="441">
        <f>'3.pielik. Invest.n.pl. aprēķ.'!U19*(1+$E19)</f>
        <v>0</v>
      </c>
      <c r="W19" s="441">
        <f>'3.pielik. Invest.n.pl. aprēķ.'!V19*(1+$E19)</f>
        <v>0</v>
      </c>
      <c r="X19" s="441">
        <f>'3.pielik. Invest.n.pl. aprēķ.'!W19*(1+$E19)</f>
        <v>0</v>
      </c>
      <c r="Y19" s="441">
        <f>'3.pielik. Invest.n.pl. aprēķ.'!X19*(1+$E19)</f>
        <v>0</v>
      </c>
      <c r="Z19" s="441">
        <f>'3.pielik. Invest.n.pl. aprēķ.'!Y19*(1+$E19)</f>
        <v>0</v>
      </c>
      <c r="AA19" s="441">
        <f>'3.pielik. Invest.n.pl. aprēķ.'!Z19*(1+$E19)</f>
        <v>0</v>
      </c>
      <c r="AB19" s="202"/>
    </row>
    <row r="20" spans="1:28" s="71" customFormat="1" ht="12.75">
      <c r="A20" s="10"/>
      <c r="B20" s="305" t="s">
        <v>78</v>
      </c>
      <c r="C20" s="552" t="str">
        <f>'3.pielik. Invest.n.pl. aprēķ.'!C20</f>
        <v>Darbības izmaksas MK noteikumu Nr.91 16.2.3.apakšpunktā noteiktajām darbībām</v>
      </c>
      <c r="D20" s="423"/>
      <c r="E20" s="424">
        <v>0</v>
      </c>
      <c r="F20" s="298" t="s">
        <v>352</v>
      </c>
      <c r="G20" s="440">
        <f>'3.pielik. Invest.n.pl. aprēķ.'!F20*(1+$E20)</f>
        <v>0</v>
      </c>
      <c r="H20" s="441">
        <f>'3.pielik. Invest.n.pl. aprēķ.'!G20*(1+$E20)</f>
        <v>0</v>
      </c>
      <c r="I20" s="441">
        <f>'3.pielik. Invest.n.pl. aprēķ.'!H20*(1+$E20)</f>
        <v>0</v>
      </c>
      <c r="J20" s="441">
        <f>'3.pielik. Invest.n.pl. aprēķ.'!I20*(1+$E20)</f>
        <v>0</v>
      </c>
      <c r="K20" s="441">
        <f>'3.pielik. Invest.n.pl. aprēķ.'!J20*(1+$E20)</f>
        <v>0</v>
      </c>
      <c r="L20" s="441">
        <f>'3.pielik. Invest.n.pl. aprēķ.'!K20*(1+$E20)</f>
        <v>0</v>
      </c>
      <c r="M20" s="441">
        <f>'3.pielik. Invest.n.pl. aprēķ.'!L20*(1+$E20)</f>
        <v>0</v>
      </c>
      <c r="N20" s="441">
        <f>'3.pielik. Invest.n.pl. aprēķ.'!M20*(1+$E20)</f>
        <v>0</v>
      </c>
      <c r="O20" s="441">
        <f>'3.pielik. Invest.n.pl. aprēķ.'!N20*(1+$E20)</f>
        <v>0</v>
      </c>
      <c r="P20" s="441">
        <f>'3.pielik. Invest.n.pl. aprēķ.'!O20*(1+$E20)</f>
        <v>0</v>
      </c>
      <c r="Q20" s="441">
        <f>'3.pielik. Invest.n.pl. aprēķ.'!P20*(1+$E20)</f>
        <v>0</v>
      </c>
      <c r="R20" s="441">
        <f>'3.pielik. Invest.n.pl. aprēķ.'!Q20*(1+$E20)</f>
        <v>0</v>
      </c>
      <c r="S20" s="441">
        <f>'3.pielik. Invest.n.pl. aprēķ.'!R20*(1+$E20)</f>
        <v>0</v>
      </c>
      <c r="T20" s="441">
        <f>'3.pielik. Invest.n.pl. aprēķ.'!S20*(1+$E20)</f>
        <v>0</v>
      </c>
      <c r="U20" s="441">
        <f>'3.pielik. Invest.n.pl. aprēķ.'!T20*(1+$E20)</f>
        <v>0</v>
      </c>
      <c r="V20" s="441">
        <f>'3.pielik. Invest.n.pl. aprēķ.'!U20*(1+$E20)</f>
        <v>0</v>
      </c>
      <c r="W20" s="441">
        <f>'3.pielik. Invest.n.pl. aprēķ.'!V20*(1+$E20)</f>
        <v>0</v>
      </c>
      <c r="X20" s="441">
        <f>'3.pielik. Invest.n.pl. aprēķ.'!W20*(1+$E20)</f>
        <v>0</v>
      </c>
      <c r="Y20" s="441">
        <f>'3.pielik. Invest.n.pl. aprēķ.'!X20*(1+$E20)</f>
        <v>0</v>
      </c>
      <c r="Z20" s="441">
        <f>'3.pielik. Invest.n.pl. aprēķ.'!Y20*(1+$E20)</f>
        <v>0</v>
      </c>
      <c r="AA20" s="441">
        <f>'3.pielik. Invest.n.pl. aprēķ.'!Z20*(1+$E20)</f>
        <v>0</v>
      </c>
      <c r="AB20" s="202">
        <f aca="true" t="shared" si="5" ref="AB20:AB37">SUM(G20:AA20)</f>
        <v>0</v>
      </c>
    </row>
    <row r="21" spans="1:29" s="68" customFormat="1" ht="12.75">
      <c r="A21" s="69"/>
      <c r="B21" s="33" t="s">
        <v>9</v>
      </c>
      <c r="C21" s="33" t="s">
        <v>8</v>
      </c>
      <c r="D21" s="445"/>
      <c r="E21" s="450"/>
      <c r="F21" s="70" t="s">
        <v>352</v>
      </c>
      <c r="G21" s="451">
        <f aca="true" t="shared" si="6" ref="G21:AA21">G22+G36</f>
        <v>0</v>
      </c>
      <c r="H21" s="399">
        <f t="shared" si="6"/>
        <v>0</v>
      </c>
      <c r="I21" s="399">
        <f t="shared" si="6"/>
        <v>0</v>
      </c>
      <c r="J21" s="399">
        <f t="shared" si="6"/>
        <v>0</v>
      </c>
      <c r="K21" s="399">
        <f t="shared" si="6"/>
        <v>0</v>
      </c>
      <c r="L21" s="399">
        <f t="shared" si="6"/>
        <v>0</v>
      </c>
      <c r="M21" s="399">
        <f t="shared" si="6"/>
        <v>0</v>
      </c>
      <c r="N21" s="399">
        <f t="shared" si="6"/>
        <v>0</v>
      </c>
      <c r="O21" s="399">
        <f t="shared" si="6"/>
        <v>0</v>
      </c>
      <c r="P21" s="399">
        <f t="shared" si="6"/>
        <v>0</v>
      </c>
      <c r="Q21" s="399">
        <f t="shared" si="6"/>
        <v>0</v>
      </c>
      <c r="R21" s="399">
        <f t="shared" si="6"/>
        <v>0</v>
      </c>
      <c r="S21" s="399">
        <f t="shared" si="6"/>
        <v>0</v>
      </c>
      <c r="T21" s="399">
        <f t="shared" si="6"/>
        <v>0</v>
      </c>
      <c r="U21" s="399">
        <f t="shared" si="6"/>
        <v>0</v>
      </c>
      <c r="V21" s="399">
        <f t="shared" si="6"/>
        <v>0</v>
      </c>
      <c r="W21" s="399">
        <f t="shared" si="6"/>
        <v>0</v>
      </c>
      <c r="X21" s="399">
        <f t="shared" si="6"/>
        <v>0</v>
      </c>
      <c r="Y21" s="399">
        <f t="shared" si="6"/>
        <v>0</v>
      </c>
      <c r="Z21" s="399">
        <f t="shared" si="6"/>
        <v>0</v>
      </c>
      <c r="AA21" s="399">
        <f t="shared" si="6"/>
        <v>0</v>
      </c>
      <c r="AB21" s="452">
        <f>SUM(G21:AA21)</f>
        <v>0</v>
      </c>
      <c r="AC21" s="19"/>
    </row>
    <row r="22" spans="1:28" s="178" customFormat="1" ht="12.75">
      <c r="A22" s="175"/>
      <c r="B22" s="553" t="s">
        <v>112</v>
      </c>
      <c r="C22" s="176" t="s">
        <v>93</v>
      </c>
      <c r="D22" s="176"/>
      <c r="E22" s="455"/>
      <c r="F22" s="177" t="s">
        <v>352</v>
      </c>
      <c r="G22" s="456">
        <f aca="true" t="shared" si="7" ref="G22:AA22">G23+G33</f>
        <v>0</v>
      </c>
      <c r="H22" s="457">
        <f t="shared" si="7"/>
        <v>0</v>
      </c>
      <c r="I22" s="457">
        <f t="shared" si="7"/>
        <v>0</v>
      </c>
      <c r="J22" s="457">
        <f t="shared" si="7"/>
        <v>0</v>
      </c>
      <c r="K22" s="457">
        <f t="shared" si="7"/>
        <v>0</v>
      </c>
      <c r="L22" s="457">
        <f t="shared" si="7"/>
        <v>0</v>
      </c>
      <c r="M22" s="457">
        <f t="shared" si="7"/>
        <v>0</v>
      </c>
      <c r="N22" s="457">
        <f t="shared" si="7"/>
        <v>0</v>
      </c>
      <c r="O22" s="457">
        <f t="shared" si="7"/>
        <v>0</v>
      </c>
      <c r="P22" s="457">
        <f t="shared" si="7"/>
        <v>0</v>
      </c>
      <c r="Q22" s="457">
        <f t="shared" si="7"/>
        <v>0</v>
      </c>
      <c r="R22" s="457">
        <f t="shared" si="7"/>
        <v>0</v>
      </c>
      <c r="S22" s="457">
        <f t="shared" si="7"/>
        <v>0</v>
      </c>
      <c r="T22" s="457">
        <f t="shared" si="7"/>
        <v>0</v>
      </c>
      <c r="U22" s="457">
        <f t="shared" si="7"/>
        <v>0</v>
      </c>
      <c r="V22" s="457">
        <f t="shared" si="7"/>
        <v>0</v>
      </c>
      <c r="W22" s="457">
        <f t="shared" si="7"/>
        <v>0</v>
      </c>
      <c r="X22" s="457">
        <f t="shared" si="7"/>
        <v>0</v>
      </c>
      <c r="Y22" s="457">
        <f t="shared" si="7"/>
        <v>0</v>
      </c>
      <c r="Z22" s="457">
        <f t="shared" si="7"/>
        <v>0</v>
      </c>
      <c r="AA22" s="457">
        <f t="shared" si="7"/>
        <v>0</v>
      </c>
      <c r="AB22" s="458">
        <f t="shared" si="5"/>
        <v>0</v>
      </c>
    </row>
    <row r="23" spans="1:28" s="71" customFormat="1" ht="12.75">
      <c r="A23" s="13"/>
      <c r="B23" s="554" t="s">
        <v>118</v>
      </c>
      <c r="C23" s="14" t="str">
        <f>'3.pielik. Invest.n.pl. aprēķ.'!C23</f>
        <v>Investīciju izmaksas darbībām izņemot MK noteikumu Nr.91 16.2.3.apakšpunktā noteiktajām</v>
      </c>
      <c r="D23" s="391"/>
      <c r="E23" s="465"/>
      <c r="F23" s="15" t="s">
        <v>352</v>
      </c>
      <c r="G23" s="440">
        <f aca="true" t="shared" si="8" ref="G23:AA23">SUM(G24:G32)</f>
        <v>0</v>
      </c>
      <c r="H23" s="441">
        <f t="shared" si="8"/>
        <v>0</v>
      </c>
      <c r="I23" s="441">
        <f t="shared" si="8"/>
        <v>0</v>
      </c>
      <c r="J23" s="441">
        <f t="shared" si="8"/>
        <v>0</v>
      </c>
      <c r="K23" s="441">
        <f t="shared" si="8"/>
        <v>0</v>
      </c>
      <c r="L23" s="441">
        <f t="shared" si="8"/>
        <v>0</v>
      </c>
      <c r="M23" s="441">
        <f t="shared" si="8"/>
        <v>0</v>
      </c>
      <c r="N23" s="441">
        <f t="shared" si="8"/>
        <v>0</v>
      </c>
      <c r="O23" s="441">
        <f t="shared" si="8"/>
        <v>0</v>
      </c>
      <c r="P23" s="441">
        <f t="shared" si="8"/>
        <v>0</v>
      </c>
      <c r="Q23" s="441">
        <f t="shared" si="8"/>
        <v>0</v>
      </c>
      <c r="R23" s="441">
        <f t="shared" si="8"/>
        <v>0</v>
      </c>
      <c r="S23" s="441">
        <f t="shared" si="8"/>
        <v>0</v>
      </c>
      <c r="T23" s="441">
        <f t="shared" si="8"/>
        <v>0</v>
      </c>
      <c r="U23" s="441">
        <f t="shared" si="8"/>
        <v>0</v>
      </c>
      <c r="V23" s="441">
        <f t="shared" si="8"/>
        <v>0</v>
      </c>
      <c r="W23" s="441">
        <f t="shared" si="8"/>
        <v>0</v>
      </c>
      <c r="X23" s="441">
        <f t="shared" si="8"/>
        <v>0</v>
      </c>
      <c r="Y23" s="441">
        <f t="shared" si="8"/>
        <v>0</v>
      </c>
      <c r="Z23" s="441">
        <f t="shared" si="8"/>
        <v>0</v>
      </c>
      <c r="AA23" s="441">
        <f t="shared" si="8"/>
        <v>0</v>
      </c>
      <c r="AB23" s="202">
        <f t="shared" si="5"/>
        <v>0</v>
      </c>
    </row>
    <row r="24" spans="1:28" s="71" customFormat="1" ht="12.75">
      <c r="A24" s="13"/>
      <c r="B24" s="555" t="s">
        <v>225</v>
      </c>
      <c r="C24" s="301">
        <f>'3.pielik. Invest.n.pl. aprēķ.'!C24</f>
        <v>0</v>
      </c>
      <c r="D24" s="426"/>
      <c r="E24" s="424">
        <v>0</v>
      </c>
      <c r="F24" s="15" t="s">
        <v>352</v>
      </c>
      <c r="G24" s="440">
        <f>'3.pielik. Invest.n.pl. aprēķ.'!F24*(1+$E24)</f>
        <v>0</v>
      </c>
      <c r="H24" s="441">
        <f>'3.pielik. Invest.n.pl. aprēķ.'!G24*(1+$E24)</f>
        <v>0</v>
      </c>
      <c r="I24" s="441">
        <f>'3.pielik. Invest.n.pl. aprēķ.'!H24*(1+$E24)</f>
        <v>0</v>
      </c>
      <c r="J24" s="441">
        <f>'3.pielik. Invest.n.pl. aprēķ.'!I24*(1+$E24)</f>
        <v>0</v>
      </c>
      <c r="K24" s="441">
        <f>'3.pielik. Invest.n.pl. aprēķ.'!J24*(1+$E24)</f>
        <v>0</v>
      </c>
      <c r="L24" s="441">
        <f>'3.pielik. Invest.n.pl. aprēķ.'!K24*(1+$E24)</f>
        <v>0</v>
      </c>
      <c r="M24" s="441">
        <f>'3.pielik. Invest.n.pl. aprēķ.'!L24*(1+$E24)</f>
        <v>0</v>
      </c>
      <c r="N24" s="441">
        <f>'3.pielik. Invest.n.pl. aprēķ.'!M24*(1+$E24)</f>
        <v>0</v>
      </c>
      <c r="O24" s="441">
        <f>'3.pielik. Invest.n.pl. aprēķ.'!N24*(1+$E24)</f>
        <v>0</v>
      </c>
      <c r="P24" s="441">
        <f>'3.pielik. Invest.n.pl. aprēķ.'!O24*(1+$E24)</f>
        <v>0</v>
      </c>
      <c r="Q24" s="441">
        <f>'3.pielik. Invest.n.pl. aprēķ.'!P24*(1+$E24)</f>
        <v>0</v>
      </c>
      <c r="R24" s="441">
        <f>'3.pielik. Invest.n.pl. aprēķ.'!Q24*(1+$E24)</f>
        <v>0</v>
      </c>
      <c r="S24" s="441">
        <f>'3.pielik. Invest.n.pl. aprēķ.'!R24*(1+$E24)</f>
        <v>0</v>
      </c>
      <c r="T24" s="441">
        <f>'3.pielik. Invest.n.pl. aprēķ.'!S24*(1+$E24)</f>
        <v>0</v>
      </c>
      <c r="U24" s="441">
        <f>'3.pielik. Invest.n.pl. aprēķ.'!T24*(1+$E24)</f>
        <v>0</v>
      </c>
      <c r="V24" s="441">
        <f>'3.pielik. Invest.n.pl. aprēķ.'!U24*(1+$E24)</f>
        <v>0</v>
      </c>
      <c r="W24" s="441">
        <f>'3.pielik. Invest.n.pl. aprēķ.'!V24*(1+$E24)</f>
        <v>0</v>
      </c>
      <c r="X24" s="441">
        <f>'3.pielik. Invest.n.pl. aprēķ.'!W24*(1+$E24)</f>
        <v>0</v>
      </c>
      <c r="Y24" s="441">
        <f>'3.pielik. Invest.n.pl. aprēķ.'!X24*(1+$E24)</f>
        <v>0</v>
      </c>
      <c r="Z24" s="441">
        <f>'3.pielik. Invest.n.pl. aprēķ.'!Y24*(1+$E24)</f>
        <v>0</v>
      </c>
      <c r="AA24" s="441">
        <f>'3.pielik. Invest.n.pl. aprēķ.'!Z24*(1+$E24)</f>
        <v>0</v>
      </c>
      <c r="AB24" s="202">
        <f t="shared" si="5"/>
        <v>0</v>
      </c>
    </row>
    <row r="25" spans="1:28" s="71" customFormat="1" ht="12.75">
      <c r="A25" s="13"/>
      <c r="B25" s="555" t="s">
        <v>163</v>
      </c>
      <c r="C25" s="301">
        <f>'3.pielik. Invest.n.pl. aprēķ.'!C25</f>
        <v>0</v>
      </c>
      <c r="D25" s="426"/>
      <c r="E25" s="424">
        <v>0</v>
      </c>
      <c r="F25" s="15" t="s">
        <v>352</v>
      </c>
      <c r="G25" s="440">
        <f>'3.pielik. Invest.n.pl. aprēķ.'!F25*(1+$E25)</f>
        <v>0</v>
      </c>
      <c r="H25" s="441">
        <f>'3.pielik. Invest.n.pl. aprēķ.'!G25*(1+$E25)</f>
        <v>0</v>
      </c>
      <c r="I25" s="441">
        <f>'3.pielik. Invest.n.pl. aprēķ.'!H25*(1+$E25)</f>
        <v>0</v>
      </c>
      <c r="J25" s="441">
        <f>'3.pielik. Invest.n.pl. aprēķ.'!I25*(1+$E25)</f>
        <v>0</v>
      </c>
      <c r="K25" s="441">
        <f>'3.pielik. Invest.n.pl. aprēķ.'!J25*(1+$E25)</f>
        <v>0</v>
      </c>
      <c r="L25" s="441">
        <f>'3.pielik. Invest.n.pl. aprēķ.'!K25*(1+$E25)</f>
        <v>0</v>
      </c>
      <c r="M25" s="441">
        <f>'3.pielik. Invest.n.pl. aprēķ.'!L25*(1+$E25)</f>
        <v>0</v>
      </c>
      <c r="N25" s="441">
        <f>'3.pielik. Invest.n.pl. aprēķ.'!M25*(1+$E25)</f>
        <v>0</v>
      </c>
      <c r="O25" s="441">
        <f>'3.pielik. Invest.n.pl. aprēķ.'!N25*(1+$E25)</f>
        <v>0</v>
      </c>
      <c r="P25" s="441">
        <f>'3.pielik. Invest.n.pl. aprēķ.'!O25*(1+$E25)</f>
        <v>0</v>
      </c>
      <c r="Q25" s="441">
        <f>'3.pielik. Invest.n.pl. aprēķ.'!P25*(1+$E25)</f>
        <v>0</v>
      </c>
      <c r="R25" s="441">
        <f>'3.pielik. Invest.n.pl. aprēķ.'!Q25*(1+$E25)</f>
        <v>0</v>
      </c>
      <c r="S25" s="441">
        <f>'3.pielik. Invest.n.pl. aprēķ.'!R25*(1+$E25)</f>
        <v>0</v>
      </c>
      <c r="T25" s="441">
        <f>'3.pielik. Invest.n.pl. aprēķ.'!S25*(1+$E25)</f>
        <v>0</v>
      </c>
      <c r="U25" s="441">
        <f>'3.pielik. Invest.n.pl. aprēķ.'!T25*(1+$E25)</f>
        <v>0</v>
      </c>
      <c r="V25" s="441">
        <f>'3.pielik. Invest.n.pl. aprēķ.'!U25*(1+$E25)</f>
        <v>0</v>
      </c>
      <c r="W25" s="441">
        <f>'3.pielik. Invest.n.pl. aprēķ.'!V25*(1+$E25)</f>
        <v>0</v>
      </c>
      <c r="X25" s="441">
        <f>'3.pielik. Invest.n.pl. aprēķ.'!W25*(1+$E25)</f>
        <v>0</v>
      </c>
      <c r="Y25" s="441">
        <f>'3.pielik. Invest.n.pl. aprēķ.'!X25*(1+$E25)</f>
        <v>0</v>
      </c>
      <c r="Z25" s="441">
        <f>'3.pielik. Invest.n.pl. aprēķ.'!Y25*(1+$E25)</f>
        <v>0</v>
      </c>
      <c r="AA25" s="441">
        <f>'3.pielik. Invest.n.pl. aprēķ.'!Z25*(1+$E25)</f>
        <v>0</v>
      </c>
      <c r="AB25" s="202">
        <f t="shared" si="5"/>
        <v>0</v>
      </c>
    </row>
    <row r="26" spans="1:28" s="71" customFormat="1" ht="12.75">
      <c r="A26" s="13"/>
      <c r="B26" s="555" t="s">
        <v>164</v>
      </c>
      <c r="C26" s="301">
        <f>'3.pielik. Invest.n.pl. aprēķ.'!C26</f>
        <v>0</v>
      </c>
      <c r="D26" s="426"/>
      <c r="E26" s="424">
        <v>0</v>
      </c>
      <c r="F26" s="15" t="s">
        <v>352</v>
      </c>
      <c r="G26" s="440">
        <f>'3.pielik. Invest.n.pl. aprēķ.'!F26*(1+$E26)</f>
        <v>0</v>
      </c>
      <c r="H26" s="441">
        <f>'3.pielik. Invest.n.pl. aprēķ.'!G26*(1+$E26)</f>
        <v>0</v>
      </c>
      <c r="I26" s="441">
        <f>'3.pielik. Invest.n.pl. aprēķ.'!H26*(1+$E26)</f>
        <v>0</v>
      </c>
      <c r="J26" s="441">
        <f>'3.pielik. Invest.n.pl. aprēķ.'!I26*(1+$E26)</f>
        <v>0</v>
      </c>
      <c r="K26" s="441">
        <f>'3.pielik. Invest.n.pl. aprēķ.'!J26*(1+$E26)</f>
        <v>0</v>
      </c>
      <c r="L26" s="441">
        <f>'3.pielik. Invest.n.pl. aprēķ.'!K26*(1+$E26)</f>
        <v>0</v>
      </c>
      <c r="M26" s="441">
        <f>'3.pielik. Invest.n.pl. aprēķ.'!L26*(1+$E26)</f>
        <v>0</v>
      </c>
      <c r="N26" s="441">
        <f>'3.pielik. Invest.n.pl. aprēķ.'!M26*(1+$E26)</f>
        <v>0</v>
      </c>
      <c r="O26" s="441">
        <f>'3.pielik. Invest.n.pl. aprēķ.'!N26*(1+$E26)</f>
        <v>0</v>
      </c>
      <c r="P26" s="441">
        <f>'3.pielik. Invest.n.pl. aprēķ.'!O26*(1+$E26)</f>
        <v>0</v>
      </c>
      <c r="Q26" s="441">
        <f>'3.pielik. Invest.n.pl. aprēķ.'!P26*(1+$E26)</f>
        <v>0</v>
      </c>
      <c r="R26" s="441">
        <f>'3.pielik. Invest.n.pl. aprēķ.'!Q26*(1+$E26)</f>
        <v>0</v>
      </c>
      <c r="S26" s="441">
        <f>'3.pielik. Invest.n.pl. aprēķ.'!R26*(1+$E26)</f>
        <v>0</v>
      </c>
      <c r="T26" s="441">
        <f>'3.pielik. Invest.n.pl. aprēķ.'!S26*(1+$E26)</f>
        <v>0</v>
      </c>
      <c r="U26" s="441">
        <f>'3.pielik. Invest.n.pl. aprēķ.'!T26*(1+$E26)</f>
        <v>0</v>
      </c>
      <c r="V26" s="441">
        <f>'3.pielik. Invest.n.pl. aprēķ.'!U26*(1+$E26)</f>
        <v>0</v>
      </c>
      <c r="W26" s="441">
        <f>'3.pielik. Invest.n.pl. aprēķ.'!V26*(1+$E26)</f>
        <v>0</v>
      </c>
      <c r="X26" s="441">
        <f>'3.pielik. Invest.n.pl. aprēķ.'!W26*(1+$E26)</f>
        <v>0</v>
      </c>
      <c r="Y26" s="441">
        <f>'3.pielik. Invest.n.pl. aprēķ.'!X26*(1+$E26)</f>
        <v>0</v>
      </c>
      <c r="Z26" s="441">
        <f>'3.pielik. Invest.n.pl. aprēķ.'!Y26*(1+$E26)</f>
        <v>0</v>
      </c>
      <c r="AA26" s="441">
        <f>'3.pielik. Invest.n.pl. aprēķ.'!Z26*(1+$E26)</f>
        <v>0</v>
      </c>
      <c r="AB26" s="202">
        <f t="shared" si="5"/>
        <v>0</v>
      </c>
    </row>
    <row r="27" spans="1:28" s="71" customFormat="1" ht="12.75">
      <c r="A27" s="13"/>
      <c r="B27" s="555" t="s">
        <v>165</v>
      </c>
      <c r="C27" s="301">
        <f>'3.pielik. Invest.n.pl. aprēķ.'!C27</f>
        <v>0</v>
      </c>
      <c r="D27" s="426"/>
      <c r="E27" s="424">
        <v>0</v>
      </c>
      <c r="F27" s="15" t="s">
        <v>352</v>
      </c>
      <c r="G27" s="440">
        <f>'3.pielik. Invest.n.pl. aprēķ.'!F27*(1+$E27)</f>
        <v>0</v>
      </c>
      <c r="H27" s="441">
        <f>'3.pielik. Invest.n.pl. aprēķ.'!G27*(1+$E27)</f>
        <v>0</v>
      </c>
      <c r="I27" s="441">
        <f>'3.pielik. Invest.n.pl. aprēķ.'!H27*(1+$E27)</f>
        <v>0</v>
      </c>
      <c r="J27" s="441">
        <f>'3.pielik. Invest.n.pl. aprēķ.'!I27*(1+$E27)</f>
        <v>0</v>
      </c>
      <c r="K27" s="441">
        <f>'3.pielik. Invest.n.pl. aprēķ.'!J27*(1+$E27)</f>
        <v>0</v>
      </c>
      <c r="L27" s="441">
        <f>'3.pielik. Invest.n.pl. aprēķ.'!K27*(1+$E27)</f>
        <v>0</v>
      </c>
      <c r="M27" s="441">
        <f>'3.pielik. Invest.n.pl. aprēķ.'!L27*(1+$E27)</f>
        <v>0</v>
      </c>
      <c r="N27" s="441">
        <f>'3.pielik. Invest.n.pl. aprēķ.'!M27*(1+$E27)</f>
        <v>0</v>
      </c>
      <c r="O27" s="441">
        <f>'3.pielik. Invest.n.pl. aprēķ.'!N27*(1+$E27)</f>
        <v>0</v>
      </c>
      <c r="P27" s="441">
        <f>'3.pielik. Invest.n.pl. aprēķ.'!O27*(1+$E27)</f>
        <v>0</v>
      </c>
      <c r="Q27" s="441">
        <f>'3.pielik. Invest.n.pl. aprēķ.'!P27*(1+$E27)</f>
        <v>0</v>
      </c>
      <c r="R27" s="441">
        <f>'3.pielik. Invest.n.pl. aprēķ.'!Q27*(1+$E27)</f>
        <v>0</v>
      </c>
      <c r="S27" s="441">
        <f>'3.pielik. Invest.n.pl. aprēķ.'!R27*(1+$E27)</f>
        <v>0</v>
      </c>
      <c r="T27" s="441">
        <f>'3.pielik. Invest.n.pl. aprēķ.'!S27*(1+$E27)</f>
        <v>0</v>
      </c>
      <c r="U27" s="441">
        <f>'3.pielik. Invest.n.pl. aprēķ.'!T27*(1+$E27)</f>
        <v>0</v>
      </c>
      <c r="V27" s="441">
        <f>'3.pielik. Invest.n.pl. aprēķ.'!U27*(1+$E27)</f>
        <v>0</v>
      </c>
      <c r="W27" s="441">
        <f>'3.pielik. Invest.n.pl. aprēķ.'!V27*(1+$E27)</f>
        <v>0</v>
      </c>
      <c r="X27" s="441">
        <f>'3.pielik. Invest.n.pl. aprēķ.'!W27*(1+$E27)</f>
        <v>0</v>
      </c>
      <c r="Y27" s="441">
        <f>'3.pielik. Invest.n.pl. aprēķ.'!X27*(1+$E27)</f>
        <v>0</v>
      </c>
      <c r="Z27" s="441">
        <f>'3.pielik. Invest.n.pl. aprēķ.'!Y27*(1+$E27)</f>
        <v>0</v>
      </c>
      <c r="AA27" s="441">
        <f>'3.pielik. Invest.n.pl. aprēķ.'!Z27*(1+$E27)</f>
        <v>0</v>
      </c>
      <c r="AB27" s="202">
        <f t="shared" si="5"/>
        <v>0</v>
      </c>
    </row>
    <row r="28" spans="1:28" s="71" customFormat="1" ht="12.75">
      <c r="A28" s="13"/>
      <c r="B28" s="555" t="s">
        <v>166</v>
      </c>
      <c r="C28" s="301">
        <f>'3.pielik. Invest.n.pl. aprēķ.'!C28</f>
        <v>0</v>
      </c>
      <c r="D28" s="426"/>
      <c r="E28" s="424">
        <v>0</v>
      </c>
      <c r="F28" s="15" t="s">
        <v>352</v>
      </c>
      <c r="G28" s="440">
        <f>'3.pielik. Invest.n.pl. aprēķ.'!F28*(1+$E28)</f>
        <v>0</v>
      </c>
      <c r="H28" s="441">
        <f>'3.pielik. Invest.n.pl. aprēķ.'!G28*(1+$E28)</f>
        <v>0</v>
      </c>
      <c r="I28" s="441">
        <f>'3.pielik. Invest.n.pl. aprēķ.'!H28*(1+$E28)</f>
        <v>0</v>
      </c>
      <c r="J28" s="441">
        <f>'3.pielik. Invest.n.pl. aprēķ.'!I28*(1+$E28)</f>
        <v>0</v>
      </c>
      <c r="K28" s="441">
        <f>'3.pielik. Invest.n.pl. aprēķ.'!J28*(1+$E28)</f>
        <v>0</v>
      </c>
      <c r="L28" s="441">
        <f>'3.pielik. Invest.n.pl. aprēķ.'!K28*(1+$E28)</f>
        <v>0</v>
      </c>
      <c r="M28" s="441">
        <f>'3.pielik. Invest.n.pl. aprēķ.'!L28*(1+$E28)</f>
        <v>0</v>
      </c>
      <c r="N28" s="441">
        <f>'3.pielik. Invest.n.pl. aprēķ.'!M28*(1+$E28)</f>
        <v>0</v>
      </c>
      <c r="O28" s="441">
        <f>'3.pielik. Invest.n.pl. aprēķ.'!N28*(1+$E28)</f>
        <v>0</v>
      </c>
      <c r="P28" s="441">
        <f>'3.pielik. Invest.n.pl. aprēķ.'!O28*(1+$E28)</f>
        <v>0</v>
      </c>
      <c r="Q28" s="441">
        <f>'3.pielik. Invest.n.pl. aprēķ.'!P28*(1+$E28)</f>
        <v>0</v>
      </c>
      <c r="R28" s="441">
        <f>'3.pielik. Invest.n.pl. aprēķ.'!Q28*(1+$E28)</f>
        <v>0</v>
      </c>
      <c r="S28" s="441">
        <f>'3.pielik. Invest.n.pl. aprēķ.'!R28*(1+$E28)</f>
        <v>0</v>
      </c>
      <c r="T28" s="441">
        <f>'3.pielik. Invest.n.pl. aprēķ.'!S28*(1+$E28)</f>
        <v>0</v>
      </c>
      <c r="U28" s="441">
        <f>'3.pielik. Invest.n.pl. aprēķ.'!T28*(1+$E28)</f>
        <v>0</v>
      </c>
      <c r="V28" s="441">
        <f>'3.pielik. Invest.n.pl. aprēķ.'!U28*(1+$E28)</f>
        <v>0</v>
      </c>
      <c r="W28" s="441">
        <f>'3.pielik. Invest.n.pl. aprēķ.'!V28*(1+$E28)</f>
        <v>0</v>
      </c>
      <c r="X28" s="441">
        <f>'3.pielik. Invest.n.pl. aprēķ.'!W28*(1+$E28)</f>
        <v>0</v>
      </c>
      <c r="Y28" s="441">
        <f>'3.pielik. Invest.n.pl. aprēķ.'!X28*(1+$E28)</f>
        <v>0</v>
      </c>
      <c r="Z28" s="441">
        <f>'3.pielik. Invest.n.pl. aprēķ.'!Y28*(1+$E28)</f>
        <v>0</v>
      </c>
      <c r="AA28" s="441">
        <f>'3.pielik. Invest.n.pl. aprēķ.'!Z28*(1+$E28)</f>
        <v>0</v>
      </c>
      <c r="AB28" s="202">
        <f t="shared" si="5"/>
        <v>0</v>
      </c>
    </row>
    <row r="29" spans="1:28" s="71" customFormat="1" ht="12.75">
      <c r="A29" s="13"/>
      <c r="B29" s="555" t="s">
        <v>167</v>
      </c>
      <c r="C29" s="301">
        <f>'3.pielik. Invest.n.pl. aprēķ.'!C29</f>
        <v>0</v>
      </c>
      <c r="D29" s="426"/>
      <c r="E29" s="424">
        <v>0</v>
      </c>
      <c r="F29" s="15" t="s">
        <v>352</v>
      </c>
      <c r="G29" s="440">
        <f>'3.pielik. Invest.n.pl. aprēķ.'!F29*(1+$E29)</f>
        <v>0</v>
      </c>
      <c r="H29" s="441">
        <f>'3.pielik. Invest.n.pl. aprēķ.'!G29*(1+$E29)</f>
        <v>0</v>
      </c>
      <c r="I29" s="441">
        <f>'3.pielik. Invest.n.pl. aprēķ.'!H29*(1+$E29)</f>
        <v>0</v>
      </c>
      <c r="J29" s="441">
        <f>'3.pielik. Invest.n.pl. aprēķ.'!I29*(1+$E29)</f>
        <v>0</v>
      </c>
      <c r="K29" s="441">
        <f>'3.pielik. Invest.n.pl. aprēķ.'!J29*(1+$E29)</f>
        <v>0</v>
      </c>
      <c r="L29" s="441">
        <f>'3.pielik. Invest.n.pl. aprēķ.'!K29*(1+$E29)</f>
        <v>0</v>
      </c>
      <c r="M29" s="441">
        <f>'3.pielik. Invest.n.pl. aprēķ.'!L29*(1+$E29)</f>
        <v>0</v>
      </c>
      <c r="N29" s="441">
        <f>'3.pielik. Invest.n.pl. aprēķ.'!M29*(1+$E29)</f>
        <v>0</v>
      </c>
      <c r="O29" s="441">
        <f>'3.pielik. Invest.n.pl. aprēķ.'!N29*(1+$E29)</f>
        <v>0</v>
      </c>
      <c r="P29" s="441">
        <f>'3.pielik. Invest.n.pl. aprēķ.'!O29*(1+$E29)</f>
        <v>0</v>
      </c>
      <c r="Q29" s="441">
        <f>'3.pielik. Invest.n.pl. aprēķ.'!P29*(1+$E29)</f>
        <v>0</v>
      </c>
      <c r="R29" s="441">
        <f>'3.pielik. Invest.n.pl. aprēķ.'!Q29*(1+$E29)</f>
        <v>0</v>
      </c>
      <c r="S29" s="441">
        <f>'3.pielik. Invest.n.pl. aprēķ.'!R29*(1+$E29)</f>
        <v>0</v>
      </c>
      <c r="T29" s="441">
        <f>'3.pielik. Invest.n.pl. aprēķ.'!S29*(1+$E29)</f>
        <v>0</v>
      </c>
      <c r="U29" s="441">
        <f>'3.pielik. Invest.n.pl. aprēķ.'!T29*(1+$E29)</f>
        <v>0</v>
      </c>
      <c r="V29" s="441">
        <f>'3.pielik. Invest.n.pl. aprēķ.'!U29*(1+$E29)</f>
        <v>0</v>
      </c>
      <c r="W29" s="441">
        <f>'3.pielik. Invest.n.pl. aprēķ.'!V29*(1+$E29)</f>
        <v>0</v>
      </c>
      <c r="X29" s="441">
        <f>'3.pielik. Invest.n.pl. aprēķ.'!W29*(1+$E29)</f>
        <v>0</v>
      </c>
      <c r="Y29" s="441">
        <f>'3.pielik. Invest.n.pl. aprēķ.'!X29*(1+$E29)</f>
        <v>0</v>
      </c>
      <c r="Z29" s="441">
        <f>'3.pielik. Invest.n.pl. aprēķ.'!Y29*(1+$E29)</f>
        <v>0</v>
      </c>
      <c r="AA29" s="441">
        <f>'3.pielik. Invest.n.pl. aprēķ.'!Z29*(1+$E29)</f>
        <v>0</v>
      </c>
      <c r="AB29" s="202">
        <f t="shared" si="5"/>
        <v>0</v>
      </c>
    </row>
    <row r="30" spans="1:28" s="71" customFormat="1" ht="12.75">
      <c r="A30" s="13"/>
      <c r="B30" s="555" t="s">
        <v>168</v>
      </c>
      <c r="C30" s="301">
        <f>'3.pielik. Invest.n.pl. aprēķ.'!C30</f>
        <v>0</v>
      </c>
      <c r="D30" s="426"/>
      <c r="E30" s="424">
        <v>0</v>
      </c>
      <c r="F30" s="15" t="s">
        <v>352</v>
      </c>
      <c r="G30" s="440">
        <f>'3.pielik. Invest.n.pl. aprēķ.'!F30*(1+$E30)</f>
        <v>0</v>
      </c>
      <c r="H30" s="441">
        <f>'3.pielik. Invest.n.pl. aprēķ.'!G30*(1+$E30)</f>
        <v>0</v>
      </c>
      <c r="I30" s="441">
        <f>'3.pielik. Invest.n.pl. aprēķ.'!H30*(1+$E30)</f>
        <v>0</v>
      </c>
      <c r="J30" s="441">
        <f>'3.pielik. Invest.n.pl. aprēķ.'!I30*(1+$E30)</f>
        <v>0</v>
      </c>
      <c r="K30" s="441">
        <f>'3.pielik. Invest.n.pl. aprēķ.'!J30*(1+$E30)</f>
        <v>0</v>
      </c>
      <c r="L30" s="441">
        <f>'3.pielik. Invest.n.pl. aprēķ.'!K30*(1+$E30)</f>
        <v>0</v>
      </c>
      <c r="M30" s="441">
        <f>'3.pielik. Invest.n.pl. aprēķ.'!L30*(1+$E30)</f>
        <v>0</v>
      </c>
      <c r="N30" s="441">
        <f>'3.pielik. Invest.n.pl. aprēķ.'!M30*(1+$E30)</f>
        <v>0</v>
      </c>
      <c r="O30" s="441">
        <f>'3.pielik. Invest.n.pl. aprēķ.'!N30*(1+$E30)</f>
        <v>0</v>
      </c>
      <c r="P30" s="441">
        <f>'3.pielik. Invest.n.pl. aprēķ.'!O30*(1+$E30)</f>
        <v>0</v>
      </c>
      <c r="Q30" s="441">
        <f>'3.pielik. Invest.n.pl. aprēķ.'!P30*(1+$E30)</f>
        <v>0</v>
      </c>
      <c r="R30" s="441">
        <f>'3.pielik. Invest.n.pl. aprēķ.'!Q30*(1+$E30)</f>
        <v>0</v>
      </c>
      <c r="S30" s="441">
        <f>'3.pielik. Invest.n.pl. aprēķ.'!R30*(1+$E30)</f>
        <v>0</v>
      </c>
      <c r="T30" s="441">
        <f>'3.pielik. Invest.n.pl. aprēķ.'!S30*(1+$E30)</f>
        <v>0</v>
      </c>
      <c r="U30" s="441">
        <f>'3.pielik. Invest.n.pl. aprēķ.'!T30*(1+$E30)</f>
        <v>0</v>
      </c>
      <c r="V30" s="441">
        <f>'3.pielik. Invest.n.pl. aprēķ.'!U30*(1+$E30)</f>
        <v>0</v>
      </c>
      <c r="W30" s="441">
        <f>'3.pielik. Invest.n.pl. aprēķ.'!V30*(1+$E30)</f>
        <v>0</v>
      </c>
      <c r="X30" s="441">
        <f>'3.pielik. Invest.n.pl. aprēķ.'!W30*(1+$E30)</f>
        <v>0</v>
      </c>
      <c r="Y30" s="441">
        <f>'3.pielik. Invest.n.pl. aprēķ.'!X30*(1+$E30)</f>
        <v>0</v>
      </c>
      <c r="Z30" s="441">
        <f>'3.pielik. Invest.n.pl. aprēķ.'!Y30*(1+$E30)</f>
        <v>0</v>
      </c>
      <c r="AA30" s="441">
        <f>'3.pielik. Invest.n.pl. aprēķ.'!Z30*(1+$E30)</f>
        <v>0</v>
      </c>
      <c r="AB30" s="202">
        <f t="shared" si="5"/>
        <v>0</v>
      </c>
    </row>
    <row r="31" spans="1:28" s="71" customFormat="1" ht="12.75">
      <c r="A31" s="13"/>
      <c r="B31" s="555" t="s">
        <v>169</v>
      </c>
      <c r="C31" s="301">
        <f>'3.pielik. Invest.n.pl. aprēķ.'!C31</f>
        <v>0</v>
      </c>
      <c r="D31" s="426"/>
      <c r="E31" s="424">
        <v>0</v>
      </c>
      <c r="F31" s="15" t="s">
        <v>352</v>
      </c>
      <c r="G31" s="440">
        <f>'3.pielik. Invest.n.pl. aprēķ.'!F31*(1+$E31)</f>
        <v>0</v>
      </c>
      <c r="H31" s="441">
        <f>'3.pielik. Invest.n.pl. aprēķ.'!G31*(1+$E31)</f>
        <v>0</v>
      </c>
      <c r="I31" s="441">
        <f>'3.pielik. Invest.n.pl. aprēķ.'!H31*(1+$E31)</f>
        <v>0</v>
      </c>
      <c r="J31" s="441">
        <f>'3.pielik. Invest.n.pl. aprēķ.'!I31*(1+$E31)</f>
        <v>0</v>
      </c>
      <c r="K31" s="441">
        <f>'3.pielik. Invest.n.pl. aprēķ.'!J31*(1+$E31)</f>
        <v>0</v>
      </c>
      <c r="L31" s="441">
        <f>'3.pielik. Invest.n.pl. aprēķ.'!K31*(1+$E31)</f>
        <v>0</v>
      </c>
      <c r="M31" s="441">
        <f>'3.pielik. Invest.n.pl. aprēķ.'!L31*(1+$E31)</f>
        <v>0</v>
      </c>
      <c r="N31" s="441">
        <f>'3.pielik. Invest.n.pl. aprēķ.'!M31*(1+$E31)</f>
        <v>0</v>
      </c>
      <c r="O31" s="441">
        <f>'3.pielik. Invest.n.pl. aprēķ.'!N31*(1+$E31)</f>
        <v>0</v>
      </c>
      <c r="P31" s="441">
        <f>'3.pielik. Invest.n.pl. aprēķ.'!O31*(1+$E31)</f>
        <v>0</v>
      </c>
      <c r="Q31" s="441">
        <f>'3.pielik. Invest.n.pl. aprēķ.'!P31*(1+$E31)</f>
        <v>0</v>
      </c>
      <c r="R31" s="441">
        <f>'3.pielik. Invest.n.pl. aprēķ.'!Q31*(1+$E31)</f>
        <v>0</v>
      </c>
      <c r="S31" s="441">
        <f>'3.pielik. Invest.n.pl. aprēķ.'!R31*(1+$E31)</f>
        <v>0</v>
      </c>
      <c r="T31" s="441">
        <f>'3.pielik. Invest.n.pl. aprēķ.'!S31*(1+$E31)</f>
        <v>0</v>
      </c>
      <c r="U31" s="441">
        <f>'3.pielik. Invest.n.pl. aprēķ.'!T31*(1+$E31)</f>
        <v>0</v>
      </c>
      <c r="V31" s="441">
        <f>'3.pielik. Invest.n.pl. aprēķ.'!U31*(1+$E31)</f>
        <v>0</v>
      </c>
      <c r="W31" s="441">
        <f>'3.pielik. Invest.n.pl. aprēķ.'!V31*(1+$E31)</f>
        <v>0</v>
      </c>
      <c r="X31" s="441">
        <f>'3.pielik. Invest.n.pl. aprēķ.'!W31*(1+$E31)</f>
        <v>0</v>
      </c>
      <c r="Y31" s="441">
        <f>'3.pielik. Invest.n.pl. aprēķ.'!X31*(1+$E31)</f>
        <v>0</v>
      </c>
      <c r="Z31" s="441">
        <f>'3.pielik. Invest.n.pl. aprēķ.'!Y31*(1+$E31)</f>
        <v>0</v>
      </c>
      <c r="AA31" s="441">
        <f>'3.pielik. Invest.n.pl. aprēķ.'!Z31*(1+$E31)</f>
        <v>0</v>
      </c>
      <c r="AB31" s="202">
        <f t="shared" si="5"/>
        <v>0</v>
      </c>
    </row>
    <row r="32" spans="1:28" s="71" customFormat="1" ht="12.75">
      <c r="A32" s="13"/>
      <c r="B32" s="555" t="s">
        <v>170</v>
      </c>
      <c r="C32" s="301">
        <f>'3.pielik. Invest.n.pl. aprēķ.'!C32</f>
        <v>0</v>
      </c>
      <c r="D32" s="426"/>
      <c r="E32" s="424">
        <v>0</v>
      </c>
      <c r="F32" s="15" t="s">
        <v>352</v>
      </c>
      <c r="G32" s="440">
        <f>'3.pielik. Invest.n.pl. aprēķ.'!F32*(1+$E32)</f>
        <v>0</v>
      </c>
      <c r="H32" s="441">
        <f>'3.pielik. Invest.n.pl. aprēķ.'!G32*(1+$E32)</f>
        <v>0</v>
      </c>
      <c r="I32" s="441">
        <f>'3.pielik. Invest.n.pl. aprēķ.'!H32*(1+$E32)</f>
        <v>0</v>
      </c>
      <c r="J32" s="441">
        <f>'3.pielik. Invest.n.pl. aprēķ.'!I32*(1+$E32)</f>
        <v>0</v>
      </c>
      <c r="K32" s="441">
        <f>'3.pielik. Invest.n.pl. aprēķ.'!J32*(1+$E32)</f>
        <v>0</v>
      </c>
      <c r="L32" s="441">
        <f>'3.pielik. Invest.n.pl. aprēķ.'!K32*(1+$E32)</f>
        <v>0</v>
      </c>
      <c r="M32" s="441">
        <f>'3.pielik. Invest.n.pl. aprēķ.'!L32*(1+$E32)</f>
        <v>0</v>
      </c>
      <c r="N32" s="441">
        <f>'3.pielik. Invest.n.pl. aprēķ.'!M32*(1+$E32)</f>
        <v>0</v>
      </c>
      <c r="O32" s="441">
        <f>'3.pielik. Invest.n.pl. aprēķ.'!N32*(1+$E32)</f>
        <v>0</v>
      </c>
      <c r="P32" s="441">
        <f>'3.pielik. Invest.n.pl. aprēķ.'!O32*(1+$E32)</f>
        <v>0</v>
      </c>
      <c r="Q32" s="441">
        <f>'3.pielik. Invest.n.pl. aprēķ.'!P32*(1+$E32)</f>
        <v>0</v>
      </c>
      <c r="R32" s="441">
        <f>'3.pielik. Invest.n.pl. aprēķ.'!Q32*(1+$E32)</f>
        <v>0</v>
      </c>
      <c r="S32" s="441">
        <f>'3.pielik. Invest.n.pl. aprēķ.'!R32*(1+$E32)</f>
        <v>0</v>
      </c>
      <c r="T32" s="441">
        <f>'3.pielik. Invest.n.pl. aprēķ.'!S32*(1+$E32)</f>
        <v>0</v>
      </c>
      <c r="U32" s="441">
        <f>'3.pielik. Invest.n.pl. aprēķ.'!T32*(1+$E32)</f>
        <v>0</v>
      </c>
      <c r="V32" s="441">
        <f>'3.pielik. Invest.n.pl. aprēķ.'!U32*(1+$E32)</f>
        <v>0</v>
      </c>
      <c r="W32" s="441">
        <f>'3.pielik. Invest.n.pl. aprēķ.'!V32*(1+$E32)</f>
        <v>0</v>
      </c>
      <c r="X32" s="441">
        <f>'3.pielik. Invest.n.pl. aprēķ.'!W32*(1+$E32)</f>
        <v>0</v>
      </c>
      <c r="Y32" s="441">
        <f>'3.pielik. Invest.n.pl. aprēķ.'!X32*(1+$E32)</f>
        <v>0</v>
      </c>
      <c r="Z32" s="441">
        <f>'3.pielik. Invest.n.pl. aprēķ.'!Y32*(1+$E32)</f>
        <v>0</v>
      </c>
      <c r="AA32" s="441">
        <f>'3.pielik. Invest.n.pl. aprēķ.'!Z32*(1+$E32)</f>
        <v>0</v>
      </c>
      <c r="AB32" s="202">
        <f t="shared" si="5"/>
        <v>0</v>
      </c>
    </row>
    <row r="33" spans="1:28" s="71" customFormat="1" ht="12.75">
      <c r="A33" s="13"/>
      <c r="B33" s="554" t="s">
        <v>119</v>
      </c>
      <c r="C33" s="14" t="str">
        <f>'3.pielik. Invest.n.pl. aprēķ.'!C33</f>
        <v>Investīciju izmaksas atbilstoši MK noteikumu Nr. 91 16.2.3.apakšpunktā minētajām darbībām</v>
      </c>
      <c r="D33" s="391"/>
      <c r="E33" s="465"/>
      <c r="F33" s="15" t="s">
        <v>352</v>
      </c>
      <c r="G33" s="440">
        <f>SUM(G34:G35)</f>
        <v>0</v>
      </c>
      <c r="H33" s="441">
        <f aca="true" t="shared" si="9" ref="H33:AA33">SUM(H34:H35)</f>
        <v>0</v>
      </c>
      <c r="I33" s="441">
        <f t="shared" si="9"/>
        <v>0</v>
      </c>
      <c r="J33" s="441">
        <f t="shared" si="9"/>
        <v>0</v>
      </c>
      <c r="K33" s="441">
        <f t="shared" si="9"/>
        <v>0</v>
      </c>
      <c r="L33" s="441">
        <f t="shared" si="9"/>
        <v>0</v>
      </c>
      <c r="M33" s="441">
        <f t="shared" si="9"/>
        <v>0</v>
      </c>
      <c r="N33" s="441">
        <f t="shared" si="9"/>
        <v>0</v>
      </c>
      <c r="O33" s="441">
        <f t="shared" si="9"/>
        <v>0</v>
      </c>
      <c r="P33" s="441">
        <f t="shared" si="9"/>
        <v>0</v>
      </c>
      <c r="Q33" s="441">
        <f t="shared" si="9"/>
        <v>0</v>
      </c>
      <c r="R33" s="441">
        <f t="shared" si="9"/>
        <v>0</v>
      </c>
      <c r="S33" s="441">
        <f t="shared" si="9"/>
        <v>0</v>
      </c>
      <c r="T33" s="441">
        <f t="shared" si="9"/>
        <v>0</v>
      </c>
      <c r="U33" s="441">
        <f t="shared" si="9"/>
        <v>0</v>
      </c>
      <c r="V33" s="441">
        <f t="shared" si="9"/>
        <v>0</v>
      </c>
      <c r="W33" s="441">
        <f t="shared" si="9"/>
        <v>0</v>
      </c>
      <c r="X33" s="441">
        <f t="shared" si="9"/>
        <v>0</v>
      </c>
      <c r="Y33" s="441">
        <f t="shared" si="9"/>
        <v>0</v>
      </c>
      <c r="Z33" s="441">
        <f t="shared" si="9"/>
        <v>0</v>
      </c>
      <c r="AA33" s="441">
        <f t="shared" si="9"/>
        <v>0</v>
      </c>
      <c r="AB33" s="202">
        <f>SUM(G33:AA33)</f>
        <v>0</v>
      </c>
    </row>
    <row r="34" spans="1:28" s="71" customFormat="1" ht="12.75">
      <c r="A34" s="13"/>
      <c r="B34" s="555" t="s">
        <v>171</v>
      </c>
      <c r="C34" s="301">
        <f>'3.pielik. Invest.n.pl. aprēķ.'!C34</f>
        <v>0</v>
      </c>
      <c r="D34" s="426"/>
      <c r="E34" s="424">
        <v>0</v>
      </c>
      <c r="F34" s="15" t="s">
        <v>352</v>
      </c>
      <c r="G34" s="440">
        <f>'3.pielik. Invest.n.pl. aprēķ.'!F34*(1+$E34)</f>
        <v>0</v>
      </c>
      <c r="H34" s="441">
        <f>'3.pielik. Invest.n.pl. aprēķ.'!G34*(1+$E34)</f>
        <v>0</v>
      </c>
      <c r="I34" s="441">
        <f>'3.pielik. Invest.n.pl. aprēķ.'!H34*(1+$E34)</f>
        <v>0</v>
      </c>
      <c r="J34" s="441">
        <f>'3.pielik. Invest.n.pl. aprēķ.'!I34*(1+$E34)</f>
        <v>0</v>
      </c>
      <c r="K34" s="441">
        <f>'3.pielik. Invest.n.pl. aprēķ.'!J34*(1+$E34)</f>
        <v>0</v>
      </c>
      <c r="L34" s="441">
        <f>'3.pielik. Invest.n.pl. aprēķ.'!K34*(1+$E34)</f>
        <v>0</v>
      </c>
      <c r="M34" s="441">
        <f>'3.pielik. Invest.n.pl. aprēķ.'!L34*(1+$E34)</f>
        <v>0</v>
      </c>
      <c r="N34" s="441">
        <f>'3.pielik. Invest.n.pl. aprēķ.'!M34*(1+$E34)</f>
        <v>0</v>
      </c>
      <c r="O34" s="441">
        <f>'3.pielik. Invest.n.pl. aprēķ.'!N34*(1+$E34)</f>
        <v>0</v>
      </c>
      <c r="P34" s="441">
        <f>'3.pielik. Invest.n.pl. aprēķ.'!O34*(1+$E34)</f>
        <v>0</v>
      </c>
      <c r="Q34" s="441">
        <f>'3.pielik. Invest.n.pl. aprēķ.'!P34*(1+$E34)</f>
        <v>0</v>
      </c>
      <c r="R34" s="441">
        <f>'3.pielik. Invest.n.pl. aprēķ.'!Q34*(1+$E34)</f>
        <v>0</v>
      </c>
      <c r="S34" s="441">
        <f>'3.pielik. Invest.n.pl. aprēķ.'!R34*(1+$E34)</f>
        <v>0</v>
      </c>
      <c r="T34" s="441">
        <f>'3.pielik. Invest.n.pl. aprēķ.'!S34*(1+$E34)</f>
        <v>0</v>
      </c>
      <c r="U34" s="441">
        <f>'3.pielik. Invest.n.pl. aprēķ.'!T34*(1+$E34)</f>
        <v>0</v>
      </c>
      <c r="V34" s="441">
        <f>'3.pielik. Invest.n.pl. aprēķ.'!U34*(1+$E34)</f>
        <v>0</v>
      </c>
      <c r="W34" s="441">
        <f>'3.pielik. Invest.n.pl. aprēķ.'!V34*(1+$E34)</f>
        <v>0</v>
      </c>
      <c r="X34" s="441">
        <f>'3.pielik. Invest.n.pl. aprēķ.'!W34*(1+$E34)</f>
        <v>0</v>
      </c>
      <c r="Y34" s="441">
        <f>'3.pielik. Invest.n.pl. aprēķ.'!X34*(1+$E34)</f>
        <v>0</v>
      </c>
      <c r="Z34" s="441">
        <f>'3.pielik. Invest.n.pl. aprēķ.'!Y34*(1+$E34)</f>
        <v>0</v>
      </c>
      <c r="AA34" s="441">
        <f>'3.pielik. Invest.n.pl. aprēķ.'!Z34*(1+$E34)</f>
        <v>0</v>
      </c>
      <c r="AB34" s="202">
        <f>SUM(G34:AA34)</f>
        <v>0</v>
      </c>
    </row>
    <row r="35" spans="1:28" s="71" customFormat="1" ht="12.75">
      <c r="A35" s="13"/>
      <c r="B35" s="555" t="s">
        <v>172</v>
      </c>
      <c r="C35" s="301">
        <f>'3.pielik. Invest.n.pl. aprēķ.'!C35</f>
        <v>0</v>
      </c>
      <c r="D35" s="426"/>
      <c r="E35" s="424">
        <v>0</v>
      </c>
      <c r="F35" s="15" t="s">
        <v>352</v>
      </c>
      <c r="G35" s="440">
        <f>'3.pielik. Invest.n.pl. aprēķ.'!F35*(1+$E35)</f>
        <v>0</v>
      </c>
      <c r="H35" s="441">
        <f>'3.pielik. Invest.n.pl. aprēķ.'!G35*(1+$E35)</f>
        <v>0</v>
      </c>
      <c r="I35" s="441">
        <f>'3.pielik. Invest.n.pl. aprēķ.'!H35*(1+$E35)</f>
        <v>0</v>
      </c>
      <c r="J35" s="441">
        <f>'3.pielik. Invest.n.pl. aprēķ.'!I35*(1+$E35)</f>
        <v>0</v>
      </c>
      <c r="K35" s="441">
        <f>'3.pielik. Invest.n.pl. aprēķ.'!J35*(1+$E35)</f>
        <v>0</v>
      </c>
      <c r="L35" s="441">
        <f>'3.pielik. Invest.n.pl. aprēķ.'!K35*(1+$E35)</f>
        <v>0</v>
      </c>
      <c r="M35" s="441">
        <f>'3.pielik. Invest.n.pl. aprēķ.'!L35*(1+$E35)</f>
        <v>0</v>
      </c>
      <c r="N35" s="441">
        <f>'3.pielik. Invest.n.pl. aprēķ.'!M35*(1+$E35)</f>
        <v>0</v>
      </c>
      <c r="O35" s="441">
        <f>'3.pielik. Invest.n.pl. aprēķ.'!N35*(1+$E35)</f>
        <v>0</v>
      </c>
      <c r="P35" s="441">
        <f>'3.pielik. Invest.n.pl. aprēķ.'!O35*(1+$E35)</f>
        <v>0</v>
      </c>
      <c r="Q35" s="441">
        <f>'3.pielik. Invest.n.pl. aprēķ.'!P35*(1+$E35)</f>
        <v>0</v>
      </c>
      <c r="R35" s="441">
        <f>'3.pielik. Invest.n.pl. aprēķ.'!Q35*(1+$E35)</f>
        <v>0</v>
      </c>
      <c r="S35" s="441">
        <f>'3.pielik. Invest.n.pl. aprēķ.'!R35*(1+$E35)</f>
        <v>0</v>
      </c>
      <c r="T35" s="441">
        <f>'3.pielik. Invest.n.pl. aprēķ.'!S35*(1+$E35)</f>
        <v>0</v>
      </c>
      <c r="U35" s="441">
        <f>'3.pielik. Invest.n.pl. aprēķ.'!T35*(1+$E35)</f>
        <v>0</v>
      </c>
      <c r="V35" s="441">
        <f>'3.pielik. Invest.n.pl. aprēķ.'!U35*(1+$E35)</f>
        <v>0</v>
      </c>
      <c r="W35" s="441">
        <f>'3.pielik. Invest.n.pl. aprēķ.'!V35*(1+$E35)</f>
        <v>0</v>
      </c>
      <c r="X35" s="441">
        <f>'3.pielik. Invest.n.pl. aprēķ.'!W35*(1+$E35)</f>
        <v>0</v>
      </c>
      <c r="Y35" s="441">
        <f>'3.pielik. Invest.n.pl. aprēķ.'!X35*(1+$E35)</f>
        <v>0</v>
      </c>
      <c r="Z35" s="441">
        <f>'3.pielik. Invest.n.pl. aprēķ.'!Y35*(1+$E35)</f>
        <v>0</v>
      </c>
      <c r="AA35" s="441">
        <f>'3.pielik. Invest.n.pl. aprēķ.'!Z35*(1+$E35)</f>
        <v>0</v>
      </c>
      <c r="AB35" s="202">
        <f>SUM(G35:AA35)</f>
        <v>0</v>
      </c>
    </row>
    <row r="36" spans="1:28" s="178" customFormat="1" ht="12.75">
      <c r="A36" s="175"/>
      <c r="B36" s="553" t="s">
        <v>113</v>
      </c>
      <c r="C36" s="176" t="s">
        <v>79</v>
      </c>
      <c r="D36" s="176"/>
      <c r="E36" s="179"/>
      <c r="F36" s="177" t="s">
        <v>352</v>
      </c>
      <c r="G36" s="459">
        <f>'3.pielik. Invest.n.pl. aprēķ.'!F36</f>
        <v>0</v>
      </c>
      <c r="H36" s="460">
        <f>'3.pielik. Invest.n.pl. aprēķ.'!G36</f>
        <v>0</v>
      </c>
      <c r="I36" s="460">
        <f>'3.pielik. Invest.n.pl. aprēķ.'!H36</f>
        <v>0</v>
      </c>
      <c r="J36" s="460">
        <f>'3.pielik. Invest.n.pl. aprēķ.'!I36</f>
        <v>0</v>
      </c>
      <c r="K36" s="460">
        <f>'3.pielik. Invest.n.pl. aprēķ.'!J36</f>
        <v>0</v>
      </c>
      <c r="L36" s="460">
        <f>'3.pielik. Invest.n.pl. aprēķ.'!K36</f>
        <v>0</v>
      </c>
      <c r="M36" s="460">
        <f>'3.pielik. Invest.n.pl. aprēķ.'!L36</f>
        <v>0</v>
      </c>
      <c r="N36" s="460">
        <f>'3.pielik. Invest.n.pl. aprēķ.'!M36</f>
        <v>0</v>
      </c>
      <c r="O36" s="460">
        <f>'3.pielik. Invest.n.pl. aprēķ.'!N36</f>
        <v>0</v>
      </c>
      <c r="P36" s="460">
        <f>'3.pielik. Invest.n.pl. aprēķ.'!O36</f>
        <v>0</v>
      </c>
      <c r="Q36" s="460">
        <f>'3.pielik. Invest.n.pl. aprēķ.'!P36</f>
        <v>0</v>
      </c>
      <c r="R36" s="460">
        <f>'3.pielik. Invest.n.pl. aprēķ.'!Q36</f>
        <v>0</v>
      </c>
      <c r="S36" s="460">
        <f>'3.pielik. Invest.n.pl. aprēķ.'!R36</f>
        <v>0</v>
      </c>
      <c r="T36" s="460">
        <f>'3.pielik. Invest.n.pl. aprēķ.'!S36</f>
        <v>0</v>
      </c>
      <c r="U36" s="460">
        <f>'3.pielik. Invest.n.pl. aprēķ.'!T36</f>
        <v>0</v>
      </c>
      <c r="V36" s="460">
        <f>'3.pielik. Invest.n.pl. aprēķ.'!U36</f>
        <v>0</v>
      </c>
      <c r="W36" s="460">
        <f>'3.pielik. Invest.n.pl. aprēķ.'!V36</f>
        <v>0</v>
      </c>
      <c r="X36" s="460">
        <f>'3.pielik. Invest.n.pl. aprēķ.'!W36</f>
        <v>0</v>
      </c>
      <c r="Y36" s="460">
        <f>'3.pielik. Invest.n.pl. aprēķ.'!X36</f>
        <v>0</v>
      </c>
      <c r="Z36" s="460">
        <f>'3.pielik. Invest.n.pl. aprēķ.'!Y36</f>
        <v>0</v>
      </c>
      <c r="AA36" s="460">
        <f>'3.pielik. Invest.n.pl. aprēķ.'!Z36</f>
        <v>0</v>
      </c>
      <c r="AB36" s="458">
        <f t="shared" si="5"/>
        <v>0</v>
      </c>
    </row>
    <row r="37" spans="1:29" s="68" customFormat="1" ht="12.75">
      <c r="A37" s="69"/>
      <c r="B37" s="33" t="s">
        <v>11</v>
      </c>
      <c r="C37" s="33" t="s">
        <v>10</v>
      </c>
      <c r="D37" s="425"/>
      <c r="E37" s="461">
        <v>0</v>
      </c>
      <c r="F37" s="70" t="s">
        <v>352</v>
      </c>
      <c r="G37" s="374">
        <f>'3.pielik. Invest.n.pl. aprēķ.'!F37*(1+$E37)</f>
        <v>0</v>
      </c>
      <c r="H37" s="375">
        <f>'3.pielik. Invest.n.pl. aprēķ.'!G37*(1+$E37)</f>
        <v>0</v>
      </c>
      <c r="I37" s="375">
        <f>'3.pielik. Invest.n.pl. aprēķ.'!H37*(1+$E37)</f>
        <v>0</v>
      </c>
      <c r="J37" s="375">
        <f>'3.pielik. Invest.n.pl. aprēķ.'!I37*(1+$E37)</f>
        <v>0</v>
      </c>
      <c r="K37" s="375">
        <f>'3.pielik. Invest.n.pl. aprēķ.'!J37*(1+$E37)</f>
        <v>0</v>
      </c>
      <c r="L37" s="375">
        <f>'3.pielik. Invest.n.pl. aprēķ.'!K37*(1+$E37)</f>
        <v>0</v>
      </c>
      <c r="M37" s="375">
        <f>'3.pielik. Invest.n.pl. aprēķ.'!L37*(1+$E37)</f>
        <v>0</v>
      </c>
      <c r="N37" s="375">
        <f>'3.pielik. Invest.n.pl. aprēķ.'!M37*(1+$E37)</f>
        <v>0</v>
      </c>
      <c r="O37" s="375">
        <f>'3.pielik. Invest.n.pl. aprēķ.'!N37*(1+$E37)</f>
        <v>0</v>
      </c>
      <c r="P37" s="375">
        <f>'3.pielik. Invest.n.pl. aprēķ.'!O37*(1+$E37)</f>
        <v>0</v>
      </c>
      <c r="Q37" s="375">
        <f>'3.pielik. Invest.n.pl. aprēķ.'!P37*(1+$E37)</f>
        <v>0</v>
      </c>
      <c r="R37" s="375">
        <f>'3.pielik. Invest.n.pl. aprēķ.'!Q37*(1+$E37)</f>
        <v>0</v>
      </c>
      <c r="S37" s="375">
        <f>'3.pielik. Invest.n.pl. aprēķ.'!R37*(1+$E37)</f>
        <v>0</v>
      </c>
      <c r="T37" s="375">
        <f>'3.pielik. Invest.n.pl. aprēķ.'!S37*(1+$E37)</f>
        <v>0</v>
      </c>
      <c r="U37" s="375">
        <f>'3.pielik. Invest.n.pl. aprēķ.'!T37*(1+$E37)</f>
        <v>0</v>
      </c>
      <c r="V37" s="375">
        <f>'3.pielik. Invest.n.pl. aprēķ.'!U37*(1+$E37)</f>
        <v>0</v>
      </c>
      <c r="W37" s="375">
        <f>'3.pielik. Invest.n.pl. aprēķ.'!V37*(1+$E37)</f>
        <v>0</v>
      </c>
      <c r="X37" s="375">
        <f>'3.pielik. Invest.n.pl. aprēķ.'!W37*(1+$E37)</f>
        <v>0</v>
      </c>
      <c r="Y37" s="375">
        <f>'3.pielik. Invest.n.pl. aprēķ.'!X37*(1+$E37)</f>
        <v>0</v>
      </c>
      <c r="Z37" s="375">
        <f>'3.pielik. Invest.n.pl. aprēķ.'!Y37*(1+$E37)</f>
        <v>0</v>
      </c>
      <c r="AA37" s="375">
        <f>'3.pielik. Invest.n.pl. aprēķ.'!Z37*(1+$E37)</f>
        <v>0</v>
      </c>
      <c r="AB37" s="452">
        <f t="shared" si="5"/>
        <v>0</v>
      </c>
      <c r="AC37" s="19"/>
    </row>
    <row r="38" spans="1:29" s="68" customFormat="1" ht="12.75">
      <c r="A38" s="69"/>
      <c r="B38" s="33" t="s">
        <v>58</v>
      </c>
      <c r="C38" s="33" t="s">
        <v>12</v>
      </c>
      <c r="D38" s="33"/>
      <c r="E38" s="73"/>
      <c r="F38" s="70" t="s">
        <v>352</v>
      </c>
      <c r="G38" s="462">
        <f aca="true" t="shared" si="10" ref="G38:AB38">SUM(G7,G12,G15,G21,G37)</f>
        <v>0</v>
      </c>
      <c r="H38" s="463">
        <f t="shared" si="10"/>
        <v>0</v>
      </c>
      <c r="I38" s="463">
        <f t="shared" si="10"/>
        <v>0</v>
      </c>
      <c r="J38" s="463">
        <f t="shared" si="10"/>
        <v>0</v>
      </c>
      <c r="K38" s="463">
        <f t="shared" si="10"/>
        <v>0</v>
      </c>
      <c r="L38" s="463">
        <f t="shared" si="10"/>
        <v>0</v>
      </c>
      <c r="M38" s="463">
        <f t="shared" si="10"/>
        <v>0</v>
      </c>
      <c r="N38" s="463">
        <f t="shared" si="10"/>
        <v>0</v>
      </c>
      <c r="O38" s="463">
        <f t="shared" si="10"/>
        <v>0</v>
      </c>
      <c r="P38" s="463">
        <f t="shared" si="10"/>
        <v>0</v>
      </c>
      <c r="Q38" s="463">
        <f t="shared" si="10"/>
        <v>0</v>
      </c>
      <c r="R38" s="463">
        <f t="shared" si="10"/>
        <v>0</v>
      </c>
      <c r="S38" s="463">
        <f t="shared" si="10"/>
        <v>0</v>
      </c>
      <c r="T38" s="463">
        <f t="shared" si="10"/>
        <v>0</v>
      </c>
      <c r="U38" s="463">
        <f t="shared" si="10"/>
        <v>0</v>
      </c>
      <c r="V38" s="463">
        <f t="shared" si="10"/>
        <v>0</v>
      </c>
      <c r="W38" s="463">
        <f t="shared" si="10"/>
        <v>0</v>
      </c>
      <c r="X38" s="463">
        <f t="shared" si="10"/>
        <v>0</v>
      </c>
      <c r="Y38" s="463">
        <f t="shared" si="10"/>
        <v>0</v>
      </c>
      <c r="Z38" s="463">
        <f t="shared" si="10"/>
        <v>0</v>
      </c>
      <c r="AA38" s="463">
        <f t="shared" si="10"/>
        <v>0</v>
      </c>
      <c r="AB38" s="464">
        <f t="shared" si="10"/>
        <v>0</v>
      </c>
      <c r="AC38" s="19"/>
    </row>
    <row r="39" spans="1:29" s="48" customFormat="1" ht="15">
      <c r="A39" s="134">
        <v>2</v>
      </c>
      <c r="B39" s="135" t="s">
        <v>13</v>
      </c>
      <c r="C39" s="135"/>
      <c r="D39" s="135"/>
      <c r="E39" s="135"/>
      <c r="F39" s="135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9"/>
      <c r="AC39" s="2"/>
    </row>
    <row r="41" spans="1:29" s="600" customFormat="1" ht="12.75">
      <c r="A41" s="3"/>
      <c r="B41" s="601" t="s">
        <v>14</v>
      </c>
      <c r="C41" s="597" t="s">
        <v>295</v>
      </c>
      <c r="D41" s="597"/>
      <c r="E41" s="597"/>
      <c r="F41" s="598" t="s">
        <v>15</v>
      </c>
      <c r="G41" s="602">
        <f>'2.pielik.Investīciju naudas pl.'!F26</f>
        <v>0.05</v>
      </c>
      <c r="H41" s="3"/>
      <c r="I41" s="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3"/>
      <c r="AA41" s="3"/>
      <c r="AB41" s="3"/>
      <c r="AC41" s="3"/>
    </row>
    <row r="42" spans="3:27" ht="12.75">
      <c r="C42" s="19"/>
      <c r="D42" s="19"/>
      <c r="E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2.75">
      <c r="B43" s="5" t="s">
        <v>16</v>
      </c>
      <c r="C43" s="19" t="s">
        <v>17</v>
      </c>
      <c r="D43" s="19"/>
      <c r="E43" s="19"/>
      <c r="F43" s="6" t="s">
        <v>18</v>
      </c>
      <c r="G43" s="74">
        <v>0</v>
      </c>
      <c r="H43" s="74">
        <f aca="true" t="shared" si="11" ref="H43:Z43">G43+1</f>
        <v>1</v>
      </c>
      <c r="I43" s="74">
        <f t="shared" si="11"/>
        <v>2</v>
      </c>
      <c r="J43" s="74">
        <f t="shared" si="11"/>
        <v>3</v>
      </c>
      <c r="K43" s="74">
        <f t="shared" si="11"/>
        <v>4</v>
      </c>
      <c r="L43" s="74">
        <f t="shared" si="11"/>
        <v>5</v>
      </c>
      <c r="M43" s="74">
        <f t="shared" si="11"/>
        <v>6</v>
      </c>
      <c r="N43" s="74">
        <f t="shared" si="11"/>
        <v>7</v>
      </c>
      <c r="O43" s="74">
        <f t="shared" si="11"/>
        <v>8</v>
      </c>
      <c r="P43" s="74">
        <f t="shared" si="11"/>
        <v>9</v>
      </c>
      <c r="Q43" s="74">
        <f t="shared" si="11"/>
        <v>10</v>
      </c>
      <c r="R43" s="74">
        <f t="shared" si="11"/>
        <v>11</v>
      </c>
      <c r="S43" s="74">
        <f t="shared" si="11"/>
        <v>12</v>
      </c>
      <c r="T43" s="74">
        <f t="shared" si="11"/>
        <v>13</v>
      </c>
      <c r="U43" s="74">
        <f t="shared" si="11"/>
        <v>14</v>
      </c>
      <c r="V43" s="74">
        <f t="shared" si="11"/>
        <v>15</v>
      </c>
      <c r="W43" s="74">
        <f t="shared" si="11"/>
        <v>16</v>
      </c>
      <c r="X43" s="74">
        <f t="shared" si="11"/>
        <v>17</v>
      </c>
      <c r="Y43" s="74">
        <f t="shared" si="11"/>
        <v>18</v>
      </c>
      <c r="Z43" s="74">
        <f t="shared" si="11"/>
        <v>19</v>
      </c>
      <c r="AA43" s="74">
        <f>Z43+1</f>
        <v>20</v>
      </c>
    </row>
    <row r="44" spans="2:27" ht="12.75">
      <c r="B44" s="5" t="s">
        <v>19</v>
      </c>
      <c r="C44" s="19" t="s">
        <v>20</v>
      </c>
      <c r="D44" s="19"/>
      <c r="E44" s="19"/>
      <c r="F44" s="6" t="s">
        <v>21</v>
      </c>
      <c r="G44" s="20">
        <f aca="true" t="shared" si="12" ref="G44:AA44">1/(1+$G$41)^G43</f>
        <v>1</v>
      </c>
      <c r="H44" s="20">
        <f t="shared" si="12"/>
        <v>0.9523809523809523</v>
      </c>
      <c r="I44" s="20">
        <f t="shared" si="12"/>
        <v>0.9070294784580498</v>
      </c>
      <c r="J44" s="20">
        <f t="shared" si="12"/>
        <v>0.863837598531476</v>
      </c>
      <c r="K44" s="20">
        <f t="shared" si="12"/>
        <v>0.822702474791882</v>
      </c>
      <c r="L44" s="20">
        <f t="shared" si="12"/>
        <v>0.783526166468459</v>
      </c>
      <c r="M44" s="20">
        <f t="shared" si="12"/>
        <v>0.7462153966366276</v>
      </c>
      <c r="N44" s="20">
        <f t="shared" si="12"/>
        <v>0.7106813301301215</v>
      </c>
      <c r="O44" s="20">
        <f t="shared" si="12"/>
        <v>0.6768393620286872</v>
      </c>
      <c r="P44" s="20">
        <f t="shared" si="12"/>
        <v>0.6446089162177973</v>
      </c>
      <c r="Q44" s="20">
        <f t="shared" si="12"/>
        <v>0.6139132535407593</v>
      </c>
      <c r="R44" s="20">
        <f t="shared" si="12"/>
        <v>0.5846792890864374</v>
      </c>
      <c r="S44" s="20">
        <f t="shared" si="12"/>
        <v>0.5568374181775595</v>
      </c>
      <c r="T44" s="20">
        <f t="shared" si="12"/>
        <v>0.5303213506452946</v>
      </c>
      <c r="U44" s="20">
        <f t="shared" si="12"/>
        <v>0.5050679529955189</v>
      </c>
      <c r="V44" s="20">
        <f t="shared" si="12"/>
        <v>0.4810170980909702</v>
      </c>
      <c r="W44" s="20">
        <f t="shared" si="12"/>
        <v>0.4581115219914002</v>
      </c>
      <c r="X44" s="20">
        <f t="shared" si="12"/>
        <v>0.43629668761085727</v>
      </c>
      <c r="Y44" s="20">
        <f t="shared" si="12"/>
        <v>0.41552065486748313</v>
      </c>
      <c r="Z44" s="20">
        <f t="shared" si="12"/>
        <v>0.3957339570166506</v>
      </c>
      <c r="AA44" s="20">
        <f t="shared" si="12"/>
        <v>0.3768894828730006</v>
      </c>
    </row>
    <row r="45" spans="1:29" ht="12.75">
      <c r="A45" s="7"/>
      <c r="B45" s="8" t="s">
        <v>22</v>
      </c>
      <c r="C45" s="8" t="s">
        <v>23</v>
      </c>
      <c r="D45" s="8"/>
      <c r="E45" s="8"/>
      <c r="F45" s="9" t="s">
        <v>352</v>
      </c>
      <c r="G45" s="466">
        <f aca="true" t="shared" si="13" ref="G45:AA45">G7*G44</f>
        <v>0</v>
      </c>
      <c r="H45" s="467">
        <f t="shared" si="13"/>
        <v>0</v>
      </c>
      <c r="I45" s="467">
        <f t="shared" si="13"/>
        <v>0</v>
      </c>
      <c r="J45" s="467">
        <f t="shared" si="13"/>
        <v>0</v>
      </c>
      <c r="K45" s="467">
        <f t="shared" si="13"/>
        <v>0</v>
      </c>
      <c r="L45" s="467">
        <f t="shared" si="13"/>
        <v>0</v>
      </c>
      <c r="M45" s="467">
        <f t="shared" si="13"/>
        <v>0</v>
      </c>
      <c r="N45" s="467">
        <f t="shared" si="13"/>
        <v>0</v>
      </c>
      <c r="O45" s="467">
        <f t="shared" si="13"/>
        <v>0</v>
      </c>
      <c r="P45" s="467">
        <f t="shared" si="13"/>
        <v>0</v>
      </c>
      <c r="Q45" s="467">
        <f t="shared" si="13"/>
        <v>0</v>
      </c>
      <c r="R45" s="467">
        <f t="shared" si="13"/>
        <v>0</v>
      </c>
      <c r="S45" s="467">
        <f t="shared" si="13"/>
        <v>0</v>
      </c>
      <c r="T45" s="467">
        <f t="shared" si="13"/>
        <v>0</v>
      </c>
      <c r="U45" s="467">
        <f t="shared" si="13"/>
        <v>0</v>
      </c>
      <c r="V45" s="467">
        <f t="shared" si="13"/>
        <v>0</v>
      </c>
      <c r="W45" s="467">
        <f t="shared" si="13"/>
        <v>0</v>
      </c>
      <c r="X45" s="467">
        <f t="shared" si="13"/>
        <v>0</v>
      </c>
      <c r="Y45" s="467">
        <f t="shared" si="13"/>
        <v>0</v>
      </c>
      <c r="Z45" s="467">
        <f t="shared" si="13"/>
        <v>0</v>
      </c>
      <c r="AA45" s="467">
        <f t="shared" si="13"/>
        <v>0</v>
      </c>
      <c r="AB45" s="185">
        <f aca="true" t="shared" si="14" ref="AB45:AB50">SUM(G45:AA45)</f>
        <v>0</v>
      </c>
      <c r="AC45" s="2"/>
    </row>
    <row r="46" spans="1:29" ht="12.75">
      <c r="A46" s="13"/>
      <c r="B46" s="14" t="s">
        <v>24</v>
      </c>
      <c r="C46" s="14" t="s">
        <v>121</v>
      </c>
      <c r="D46" s="14"/>
      <c r="E46" s="14"/>
      <c r="F46" s="15" t="s">
        <v>352</v>
      </c>
      <c r="G46" s="438">
        <f aca="true" t="shared" si="15" ref="G46:AA46">G12*G44</f>
        <v>0</v>
      </c>
      <c r="H46" s="439">
        <f t="shared" si="15"/>
        <v>0</v>
      </c>
      <c r="I46" s="439">
        <f t="shared" si="15"/>
        <v>0</v>
      </c>
      <c r="J46" s="439">
        <f t="shared" si="15"/>
        <v>0</v>
      </c>
      <c r="K46" s="439">
        <f t="shared" si="15"/>
        <v>0</v>
      </c>
      <c r="L46" s="439">
        <f t="shared" si="15"/>
        <v>0</v>
      </c>
      <c r="M46" s="439">
        <f t="shared" si="15"/>
        <v>0</v>
      </c>
      <c r="N46" s="439">
        <f t="shared" si="15"/>
        <v>0</v>
      </c>
      <c r="O46" s="439">
        <f t="shared" si="15"/>
        <v>0</v>
      </c>
      <c r="P46" s="439">
        <f t="shared" si="15"/>
        <v>0</v>
      </c>
      <c r="Q46" s="439">
        <f t="shared" si="15"/>
        <v>0</v>
      </c>
      <c r="R46" s="439">
        <f t="shared" si="15"/>
        <v>0</v>
      </c>
      <c r="S46" s="439">
        <f t="shared" si="15"/>
        <v>0</v>
      </c>
      <c r="T46" s="439">
        <f t="shared" si="15"/>
        <v>0</v>
      </c>
      <c r="U46" s="439">
        <f t="shared" si="15"/>
        <v>0</v>
      </c>
      <c r="V46" s="439">
        <f t="shared" si="15"/>
        <v>0</v>
      </c>
      <c r="W46" s="439">
        <f t="shared" si="15"/>
        <v>0</v>
      </c>
      <c r="X46" s="439">
        <f t="shared" si="15"/>
        <v>0</v>
      </c>
      <c r="Y46" s="439">
        <f t="shared" si="15"/>
        <v>0</v>
      </c>
      <c r="Z46" s="439">
        <f t="shared" si="15"/>
        <v>0</v>
      </c>
      <c r="AA46" s="439">
        <f t="shared" si="15"/>
        <v>0</v>
      </c>
      <c r="AB46" s="60">
        <f t="shared" si="14"/>
        <v>0</v>
      </c>
      <c r="AC46" s="2"/>
    </row>
    <row r="47" spans="1:29" ht="12.75">
      <c r="A47" s="13"/>
      <c r="B47" s="14" t="s">
        <v>24</v>
      </c>
      <c r="C47" s="14" t="s">
        <v>25</v>
      </c>
      <c r="D47" s="14"/>
      <c r="E47" s="14"/>
      <c r="F47" s="15" t="s">
        <v>352</v>
      </c>
      <c r="G47" s="438">
        <f aca="true" t="shared" si="16" ref="G47:AA47">G15*G44</f>
        <v>0</v>
      </c>
      <c r="H47" s="439">
        <f t="shared" si="16"/>
        <v>0</v>
      </c>
      <c r="I47" s="439">
        <f t="shared" si="16"/>
        <v>0</v>
      </c>
      <c r="J47" s="439">
        <f t="shared" si="16"/>
        <v>0</v>
      </c>
      <c r="K47" s="439">
        <f t="shared" si="16"/>
        <v>0</v>
      </c>
      <c r="L47" s="439">
        <f t="shared" si="16"/>
        <v>0</v>
      </c>
      <c r="M47" s="439">
        <f t="shared" si="16"/>
        <v>0</v>
      </c>
      <c r="N47" s="439">
        <f t="shared" si="16"/>
        <v>0</v>
      </c>
      <c r="O47" s="439">
        <f t="shared" si="16"/>
        <v>0</v>
      </c>
      <c r="P47" s="439">
        <f t="shared" si="16"/>
        <v>0</v>
      </c>
      <c r="Q47" s="439">
        <f t="shared" si="16"/>
        <v>0</v>
      </c>
      <c r="R47" s="439">
        <f t="shared" si="16"/>
        <v>0</v>
      </c>
      <c r="S47" s="439">
        <f t="shared" si="16"/>
        <v>0</v>
      </c>
      <c r="T47" s="439">
        <f t="shared" si="16"/>
        <v>0</v>
      </c>
      <c r="U47" s="439">
        <f t="shared" si="16"/>
        <v>0</v>
      </c>
      <c r="V47" s="439">
        <f t="shared" si="16"/>
        <v>0</v>
      </c>
      <c r="W47" s="439">
        <f t="shared" si="16"/>
        <v>0</v>
      </c>
      <c r="X47" s="439">
        <f t="shared" si="16"/>
        <v>0</v>
      </c>
      <c r="Y47" s="439">
        <f t="shared" si="16"/>
        <v>0</v>
      </c>
      <c r="Z47" s="439">
        <f t="shared" si="16"/>
        <v>0</v>
      </c>
      <c r="AA47" s="439">
        <f t="shared" si="16"/>
        <v>0</v>
      </c>
      <c r="AB47" s="60">
        <f t="shared" si="14"/>
        <v>0</v>
      </c>
      <c r="AC47" s="2"/>
    </row>
    <row r="48" spans="1:29" ht="12.75">
      <c r="A48" s="13"/>
      <c r="B48" s="14" t="s">
        <v>26</v>
      </c>
      <c r="C48" s="14" t="s">
        <v>27</v>
      </c>
      <c r="D48" s="14"/>
      <c r="E48" s="14"/>
      <c r="F48" s="15" t="s">
        <v>352</v>
      </c>
      <c r="G48" s="438">
        <f aca="true" t="shared" si="17" ref="G48:AA48">G21*G44</f>
        <v>0</v>
      </c>
      <c r="H48" s="439">
        <f t="shared" si="17"/>
        <v>0</v>
      </c>
      <c r="I48" s="439">
        <f t="shared" si="17"/>
        <v>0</v>
      </c>
      <c r="J48" s="439">
        <f t="shared" si="17"/>
        <v>0</v>
      </c>
      <c r="K48" s="439">
        <f t="shared" si="17"/>
        <v>0</v>
      </c>
      <c r="L48" s="439">
        <f t="shared" si="17"/>
        <v>0</v>
      </c>
      <c r="M48" s="439">
        <f t="shared" si="17"/>
        <v>0</v>
      </c>
      <c r="N48" s="439">
        <f t="shared" si="17"/>
        <v>0</v>
      </c>
      <c r="O48" s="439">
        <f t="shared" si="17"/>
        <v>0</v>
      </c>
      <c r="P48" s="439">
        <f t="shared" si="17"/>
        <v>0</v>
      </c>
      <c r="Q48" s="439">
        <f t="shared" si="17"/>
        <v>0</v>
      </c>
      <c r="R48" s="439">
        <f t="shared" si="17"/>
        <v>0</v>
      </c>
      <c r="S48" s="439">
        <f t="shared" si="17"/>
        <v>0</v>
      </c>
      <c r="T48" s="439">
        <f t="shared" si="17"/>
        <v>0</v>
      </c>
      <c r="U48" s="439">
        <f t="shared" si="17"/>
        <v>0</v>
      </c>
      <c r="V48" s="439">
        <f t="shared" si="17"/>
        <v>0</v>
      </c>
      <c r="W48" s="439">
        <f t="shared" si="17"/>
        <v>0</v>
      </c>
      <c r="X48" s="439">
        <f t="shared" si="17"/>
        <v>0</v>
      </c>
      <c r="Y48" s="439">
        <f t="shared" si="17"/>
        <v>0</v>
      </c>
      <c r="Z48" s="439">
        <f t="shared" si="17"/>
        <v>0</v>
      </c>
      <c r="AA48" s="439">
        <f t="shared" si="17"/>
        <v>0</v>
      </c>
      <c r="AB48" s="60">
        <f t="shared" si="14"/>
        <v>0</v>
      </c>
      <c r="AC48" s="2"/>
    </row>
    <row r="49" spans="1:29" ht="12.75">
      <c r="A49" s="13"/>
      <c r="B49" s="14" t="s">
        <v>28</v>
      </c>
      <c r="C49" s="14" t="s">
        <v>29</v>
      </c>
      <c r="D49" s="14"/>
      <c r="E49" s="14"/>
      <c r="F49" s="15" t="s">
        <v>352</v>
      </c>
      <c r="G49" s="438">
        <f>G37*G44</f>
        <v>0</v>
      </c>
      <c r="H49" s="439">
        <f aca="true" t="shared" si="18" ref="H49:Z49">H37*H44</f>
        <v>0</v>
      </c>
      <c r="I49" s="439">
        <f t="shared" si="18"/>
        <v>0</v>
      </c>
      <c r="J49" s="439">
        <f t="shared" si="18"/>
        <v>0</v>
      </c>
      <c r="K49" s="439">
        <f t="shared" si="18"/>
        <v>0</v>
      </c>
      <c r="L49" s="439">
        <f t="shared" si="18"/>
        <v>0</v>
      </c>
      <c r="M49" s="439">
        <f t="shared" si="18"/>
        <v>0</v>
      </c>
      <c r="N49" s="439">
        <f t="shared" si="18"/>
        <v>0</v>
      </c>
      <c r="O49" s="439">
        <f t="shared" si="18"/>
        <v>0</v>
      </c>
      <c r="P49" s="439">
        <f t="shared" si="18"/>
        <v>0</v>
      </c>
      <c r="Q49" s="439">
        <f t="shared" si="18"/>
        <v>0</v>
      </c>
      <c r="R49" s="439">
        <f t="shared" si="18"/>
        <v>0</v>
      </c>
      <c r="S49" s="439">
        <f t="shared" si="18"/>
        <v>0</v>
      </c>
      <c r="T49" s="439">
        <f t="shared" si="18"/>
        <v>0</v>
      </c>
      <c r="U49" s="439">
        <f t="shared" si="18"/>
        <v>0</v>
      </c>
      <c r="V49" s="439">
        <f t="shared" si="18"/>
        <v>0</v>
      </c>
      <c r="W49" s="439">
        <f t="shared" si="18"/>
        <v>0</v>
      </c>
      <c r="X49" s="439">
        <f t="shared" si="18"/>
        <v>0</v>
      </c>
      <c r="Y49" s="439">
        <f t="shared" si="18"/>
        <v>0</v>
      </c>
      <c r="Z49" s="439">
        <f t="shared" si="18"/>
        <v>0</v>
      </c>
      <c r="AA49" s="439">
        <f>AA37*AA44</f>
        <v>0</v>
      </c>
      <c r="AB49" s="60">
        <f t="shared" si="14"/>
        <v>0</v>
      </c>
      <c r="AC49" s="2"/>
    </row>
    <row r="50" spans="1:29" ht="12.75">
      <c r="A50" s="16"/>
      <c r="B50" s="17" t="s">
        <v>30</v>
      </c>
      <c r="C50" s="17" t="s">
        <v>31</v>
      </c>
      <c r="D50" s="17"/>
      <c r="E50" s="17"/>
      <c r="F50" s="25" t="s">
        <v>352</v>
      </c>
      <c r="G50" s="468">
        <f>G38*G44</f>
        <v>0</v>
      </c>
      <c r="H50" s="469">
        <f aca="true" t="shared" si="19" ref="H50:Z50">H38*H44</f>
        <v>0</v>
      </c>
      <c r="I50" s="469">
        <f t="shared" si="19"/>
        <v>0</v>
      </c>
      <c r="J50" s="469">
        <f t="shared" si="19"/>
        <v>0</v>
      </c>
      <c r="K50" s="469">
        <f t="shared" si="19"/>
        <v>0</v>
      </c>
      <c r="L50" s="469">
        <f t="shared" si="19"/>
        <v>0</v>
      </c>
      <c r="M50" s="469">
        <f t="shared" si="19"/>
        <v>0</v>
      </c>
      <c r="N50" s="469">
        <f t="shared" si="19"/>
        <v>0</v>
      </c>
      <c r="O50" s="469">
        <f t="shared" si="19"/>
        <v>0</v>
      </c>
      <c r="P50" s="469">
        <f t="shared" si="19"/>
        <v>0</v>
      </c>
      <c r="Q50" s="469">
        <f t="shared" si="19"/>
        <v>0</v>
      </c>
      <c r="R50" s="469">
        <f t="shared" si="19"/>
        <v>0</v>
      </c>
      <c r="S50" s="469">
        <f t="shared" si="19"/>
        <v>0</v>
      </c>
      <c r="T50" s="469">
        <f t="shared" si="19"/>
        <v>0</v>
      </c>
      <c r="U50" s="469">
        <f t="shared" si="19"/>
        <v>0</v>
      </c>
      <c r="V50" s="469">
        <f t="shared" si="19"/>
        <v>0</v>
      </c>
      <c r="W50" s="469">
        <f t="shared" si="19"/>
        <v>0</v>
      </c>
      <c r="X50" s="469">
        <f t="shared" si="19"/>
        <v>0</v>
      </c>
      <c r="Y50" s="469">
        <f t="shared" si="19"/>
        <v>0</v>
      </c>
      <c r="Z50" s="469">
        <f t="shared" si="19"/>
        <v>0</v>
      </c>
      <c r="AA50" s="469">
        <f>AA38*AA44</f>
        <v>0</v>
      </c>
      <c r="AB50" s="195">
        <f t="shared" si="14"/>
        <v>0</v>
      </c>
      <c r="AC50" s="2"/>
    </row>
    <row r="51" ht="12.75">
      <c r="AC51" s="2"/>
    </row>
    <row r="52" spans="1:29" s="48" customFormat="1" ht="15">
      <c r="A52" s="134">
        <v>3</v>
      </c>
      <c r="B52" s="135" t="s">
        <v>32</v>
      </c>
      <c r="C52" s="135"/>
      <c r="D52" s="135"/>
      <c r="E52" s="135"/>
      <c r="F52" s="135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  <c r="AC52" s="2"/>
    </row>
    <row r="53" spans="1:29" ht="38.25">
      <c r="A53" s="17"/>
      <c r="B53" s="17"/>
      <c r="C53" s="17"/>
      <c r="D53" s="17"/>
      <c r="E53" s="17"/>
      <c r="F53" s="613" t="s">
        <v>33</v>
      </c>
      <c r="G53" s="75" t="s">
        <v>34</v>
      </c>
      <c r="H53" s="75"/>
      <c r="I53" s="75" t="s">
        <v>35</v>
      </c>
      <c r="J53" s="75"/>
      <c r="AC53" s="2"/>
    </row>
    <row r="54" spans="2:29" ht="12.75">
      <c r="B54" s="5" t="s">
        <v>36</v>
      </c>
      <c r="C54" s="5" t="s">
        <v>4</v>
      </c>
      <c r="F54" s="80" t="s">
        <v>300</v>
      </c>
      <c r="G54" s="31">
        <f>AB7</f>
        <v>0</v>
      </c>
      <c r="H54" s="31"/>
      <c r="I54" s="32">
        <f aca="true" t="shared" si="20" ref="I54:I59">AB45</f>
        <v>0</v>
      </c>
      <c r="J54" s="33"/>
      <c r="AC54" s="2"/>
    </row>
    <row r="55" spans="2:29" ht="12.75">
      <c r="B55" s="5" t="s">
        <v>38</v>
      </c>
      <c r="C55" s="5" t="s">
        <v>97</v>
      </c>
      <c r="F55" s="80" t="s">
        <v>37</v>
      </c>
      <c r="G55" s="31">
        <f>AB12</f>
        <v>0</v>
      </c>
      <c r="H55" s="31"/>
      <c r="I55" s="32">
        <f t="shared" si="20"/>
        <v>0</v>
      </c>
      <c r="J55" s="33"/>
      <c r="AC55" s="2"/>
    </row>
    <row r="56" spans="2:29" ht="12.75">
      <c r="B56" s="5" t="s">
        <v>39</v>
      </c>
      <c r="C56" s="5" t="s">
        <v>6</v>
      </c>
      <c r="F56" s="80" t="s">
        <v>301</v>
      </c>
      <c r="G56" s="31">
        <f>AA15</f>
        <v>0</v>
      </c>
      <c r="H56" s="31"/>
      <c r="I56" s="32">
        <f t="shared" si="20"/>
        <v>0</v>
      </c>
      <c r="J56" s="33"/>
      <c r="AC56" s="2"/>
    </row>
    <row r="57" spans="2:29" ht="12.75">
      <c r="B57" s="5" t="s">
        <v>40</v>
      </c>
      <c r="C57" s="5" t="s">
        <v>8</v>
      </c>
      <c r="F57" s="81" t="s">
        <v>302</v>
      </c>
      <c r="G57" s="31">
        <f>AB21</f>
        <v>0</v>
      </c>
      <c r="H57" s="31"/>
      <c r="I57" s="32">
        <f t="shared" si="20"/>
        <v>0</v>
      </c>
      <c r="J57" s="33"/>
      <c r="AC57" s="2"/>
    </row>
    <row r="58" spans="2:29" ht="12.75">
      <c r="B58" s="5" t="s">
        <v>42</v>
      </c>
      <c r="C58" s="5" t="s">
        <v>10</v>
      </c>
      <c r="F58" s="81" t="s">
        <v>41</v>
      </c>
      <c r="G58" s="31">
        <f>AB37</f>
        <v>0</v>
      </c>
      <c r="H58" s="31"/>
      <c r="I58" s="32">
        <f t="shared" si="20"/>
        <v>0</v>
      </c>
      <c r="J58" s="33"/>
      <c r="AC58" s="2"/>
    </row>
    <row r="59" spans="2:29" ht="12.75">
      <c r="B59" s="5" t="s">
        <v>117</v>
      </c>
      <c r="C59" s="5" t="s">
        <v>12</v>
      </c>
      <c r="F59" s="36"/>
      <c r="G59" s="31">
        <f>AB38</f>
        <v>0</v>
      </c>
      <c r="H59" s="39"/>
      <c r="I59" s="32">
        <f t="shared" si="20"/>
        <v>0</v>
      </c>
      <c r="AC59" s="2"/>
    </row>
    <row r="60" spans="1:29" s="48" customFormat="1" ht="15">
      <c r="A60" s="134">
        <v>4</v>
      </c>
      <c r="B60" s="135" t="s">
        <v>43</v>
      </c>
      <c r="C60" s="135"/>
      <c r="D60" s="135"/>
      <c r="E60" s="135"/>
      <c r="F60" s="135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2"/>
    </row>
    <row r="61" spans="1:29" ht="38.25">
      <c r="A61" s="17"/>
      <c r="B61" s="17"/>
      <c r="C61" s="17"/>
      <c r="D61" s="17"/>
      <c r="E61" s="17"/>
      <c r="F61" s="613" t="s">
        <v>33</v>
      </c>
      <c r="G61" s="76" t="s">
        <v>95</v>
      </c>
      <c r="H61" s="76" t="s">
        <v>94</v>
      </c>
      <c r="I61" s="197" t="s">
        <v>107</v>
      </c>
      <c r="J61" s="28"/>
      <c r="AC61" s="2"/>
    </row>
    <row r="62" spans="2:29" ht="12.75">
      <c r="B62" s="5" t="s">
        <v>44</v>
      </c>
      <c r="C62" s="5" t="s">
        <v>45</v>
      </c>
      <c r="F62" s="82" t="s">
        <v>46</v>
      </c>
      <c r="G62" s="39">
        <f>'2.pielik.Investīciju naudas pl.'!F67</f>
        <v>0</v>
      </c>
      <c r="H62" s="39">
        <f>I59</f>
        <v>0</v>
      </c>
      <c r="I62" s="180" t="e">
        <f>H62/G62-1</f>
        <v>#DIV/0!</v>
      </c>
      <c r="AC62" s="2"/>
    </row>
    <row r="63" spans="2:29" ht="12.75">
      <c r="B63" s="5" t="s">
        <v>73</v>
      </c>
      <c r="C63" s="5" t="s">
        <v>48</v>
      </c>
      <c r="F63" s="82" t="s">
        <v>49</v>
      </c>
      <c r="G63" s="180" t="e">
        <f>'2.pielik.Investīciju naudas pl.'!F68</f>
        <v>#NUM!</v>
      </c>
      <c r="H63" s="180" t="e">
        <f>IRR(G38:AA38,-10%)</f>
        <v>#NUM!</v>
      </c>
      <c r="I63" s="180" t="e">
        <f>H63-G63</f>
        <v>#NUM!</v>
      </c>
      <c r="J63" s="5" t="s">
        <v>128</v>
      </c>
      <c r="AC63" s="2"/>
    </row>
    <row r="64" ht="12.75">
      <c r="AC64" s="2"/>
    </row>
    <row r="65" ht="12.75">
      <c r="AC65" s="2"/>
    </row>
    <row r="66" spans="8:29" ht="12.75"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AC66" s="2"/>
    </row>
    <row r="67" spans="8:29" ht="15">
      <c r="H67" s="391"/>
      <c r="I67" s="475"/>
      <c r="J67" s="444"/>
      <c r="K67" s="476"/>
      <c r="L67" s="476"/>
      <c r="M67" s="476"/>
      <c r="N67" s="476"/>
      <c r="O67" s="391"/>
      <c r="P67" s="391"/>
      <c r="Q67" s="391"/>
      <c r="AC67" s="2"/>
    </row>
    <row r="68" spans="8:29" ht="15">
      <c r="H68" s="391"/>
      <c r="I68" s="444"/>
      <c r="J68" s="444"/>
      <c r="K68" s="444"/>
      <c r="L68" s="476"/>
      <c r="M68" s="476"/>
      <c r="N68" s="476"/>
      <c r="O68" s="391"/>
      <c r="P68" s="391"/>
      <c r="Q68" s="391"/>
      <c r="AC68" s="2"/>
    </row>
    <row r="69" spans="8:29" ht="15">
      <c r="H69" s="391"/>
      <c r="I69" s="444"/>
      <c r="J69" s="444"/>
      <c r="K69" s="444"/>
      <c r="L69" s="476"/>
      <c r="M69" s="476"/>
      <c r="N69" s="476"/>
      <c r="O69" s="391"/>
      <c r="P69" s="391"/>
      <c r="Q69" s="391"/>
      <c r="AC69" s="2"/>
    </row>
    <row r="70" spans="8:29" ht="15">
      <c r="H70" s="391"/>
      <c r="I70" s="444"/>
      <c r="J70" s="444"/>
      <c r="K70" s="444"/>
      <c r="L70" s="476"/>
      <c r="M70" s="476"/>
      <c r="N70" s="476"/>
      <c r="O70" s="391"/>
      <c r="P70" s="391"/>
      <c r="Q70" s="391"/>
      <c r="AC70" s="2"/>
    </row>
    <row r="71" spans="8:17" ht="15">
      <c r="H71" s="391"/>
      <c r="I71" s="444"/>
      <c r="J71" s="444"/>
      <c r="K71" s="444"/>
      <c r="L71" s="476"/>
      <c r="M71" s="476"/>
      <c r="N71" s="476"/>
      <c r="O71" s="391"/>
      <c r="P71" s="391"/>
      <c r="Q71" s="391"/>
    </row>
    <row r="72" spans="8:17" ht="15">
      <c r="H72" s="391"/>
      <c r="I72" s="444"/>
      <c r="J72" s="444"/>
      <c r="K72" s="444"/>
      <c r="L72" s="476"/>
      <c r="M72" s="476"/>
      <c r="N72" s="476"/>
      <c r="O72" s="391"/>
      <c r="P72" s="391"/>
      <c r="Q72" s="391"/>
    </row>
    <row r="73" spans="8:17" ht="12.75">
      <c r="H73" s="391"/>
      <c r="I73" s="391"/>
      <c r="J73" s="391"/>
      <c r="K73" s="391"/>
      <c r="L73" s="391"/>
      <c r="M73" s="391"/>
      <c r="N73" s="391"/>
      <c r="O73" s="391"/>
      <c r="P73" s="391"/>
      <c r="Q73" s="391"/>
    </row>
  </sheetData>
  <sheetProtection/>
  <dataValidations count="1">
    <dataValidation type="decimal" allowBlank="1" showInputMessage="1" showErrorMessage="1" sqref="G41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fitToHeight="1" fitToWidth="1" horizontalDpi="600" verticalDpi="600" orientation="landscape" paperSize="9" scale="43" r:id="rId1"/>
  <headerFooter alignWithMargins="0">
    <oddHeader>&amp;CJūtīguma analīze&amp;R9.pielikums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="85" zoomScaleNormal="85" zoomScalePageLayoutView="0" workbookViewId="0" topLeftCell="A1">
      <pane xSplit="6" ySplit="3" topLeftCell="G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93" sqref="F93"/>
    </sheetView>
  </sheetViews>
  <sheetFormatPr defaultColWidth="9.140625" defaultRowHeight="12.75"/>
  <cols>
    <col min="1" max="1" width="3.421875" style="93" customWidth="1"/>
    <col min="2" max="2" width="14.00390625" style="93" customWidth="1"/>
    <col min="3" max="3" width="74.421875" style="93" customWidth="1"/>
    <col min="4" max="4" width="14.140625" style="93" customWidth="1"/>
    <col min="5" max="5" width="23.7109375" style="93" customWidth="1"/>
    <col min="6" max="6" width="12.28125" style="93" customWidth="1"/>
    <col min="7" max="7" width="13.7109375" style="93" customWidth="1"/>
    <col min="8" max="8" width="11.7109375" style="93" customWidth="1"/>
    <col min="9" max="9" width="11.421875" style="93" customWidth="1"/>
    <col min="10" max="16" width="9.140625" style="93" customWidth="1"/>
    <col min="17" max="17" width="9.7109375" style="93" bestFit="1" customWidth="1"/>
    <col min="18" max="25" width="9.140625" style="93" customWidth="1"/>
    <col min="26" max="26" width="9.28125" style="93" bestFit="1" customWidth="1"/>
    <col min="27" max="27" width="10.57421875" style="93" bestFit="1" customWidth="1"/>
    <col min="28" max="28" width="11.57421875" style="93" bestFit="1" customWidth="1"/>
    <col min="29" max="16384" width="9.140625" style="93" customWidth="1"/>
  </cols>
  <sheetData>
    <row r="1" spans="1:28" ht="15">
      <c r="A1" s="233" t="s">
        <v>100</v>
      </c>
      <c r="B1" s="234"/>
      <c r="C1" s="234"/>
      <c r="D1" s="234"/>
      <c r="E1" s="234"/>
      <c r="F1" s="235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6"/>
    </row>
    <row r="2" spans="1:28" ht="12.75">
      <c r="A2" s="237"/>
      <c r="B2" s="238"/>
      <c r="C2" s="239"/>
      <c r="D2" s="239"/>
      <c r="E2" s="239"/>
      <c r="F2" s="240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1"/>
    </row>
    <row r="3" spans="1:28" ht="52.5" customHeight="1">
      <c r="A3" s="242"/>
      <c r="B3" s="243"/>
      <c r="C3" s="243"/>
      <c r="D3" s="421" t="str">
        <f>'9.pielik jutīguma analīze-Inv.'!D3</f>
        <v>Mainīgais</v>
      </c>
      <c r="E3" s="289" t="s">
        <v>96</v>
      </c>
      <c r="F3" s="421" t="s">
        <v>1</v>
      </c>
      <c r="G3" s="245">
        <f>'3.pielik. Invest.n.pl. aprēķ.'!F3</f>
        <v>2014</v>
      </c>
      <c r="H3" s="245">
        <f>'3.pielik. Invest.n.pl. aprēķ.'!G3</f>
        <v>2015</v>
      </c>
      <c r="I3" s="245">
        <f>'3.pielik. Invest.n.pl. aprēķ.'!H3</f>
        <v>2016</v>
      </c>
      <c r="J3" s="245">
        <f>'3.pielik. Invest.n.pl. aprēķ.'!I3</f>
        <v>2017</v>
      </c>
      <c r="K3" s="245">
        <f>'3.pielik. Invest.n.pl. aprēķ.'!J3</f>
        <v>2018</v>
      </c>
      <c r="L3" s="245">
        <f>'3.pielik. Invest.n.pl. aprēķ.'!K3</f>
        <v>2019</v>
      </c>
      <c r="M3" s="245">
        <f>'3.pielik. Invest.n.pl. aprēķ.'!L3</f>
        <v>2020</v>
      </c>
      <c r="N3" s="245">
        <f>'3.pielik. Invest.n.pl. aprēķ.'!M3</f>
        <v>2021</v>
      </c>
      <c r="O3" s="245">
        <f>'3.pielik. Invest.n.pl. aprēķ.'!N3</f>
        <v>2022</v>
      </c>
      <c r="P3" s="245">
        <f>'3.pielik. Invest.n.pl. aprēķ.'!O3</f>
        <v>2023</v>
      </c>
      <c r="Q3" s="245">
        <f>'3.pielik. Invest.n.pl. aprēķ.'!P3</f>
        <v>2024</v>
      </c>
      <c r="R3" s="245">
        <f>'3.pielik. Invest.n.pl. aprēķ.'!Q3</f>
        <v>2025</v>
      </c>
      <c r="S3" s="245">
        <f>'3.pielik. Invest.n.pl. aprēķ.'!R3</f>
        <v>2026</v>
      </c>
      <c r="T3" s="245">
        <f>'3.pielik. Invest.n.pl. aprēķ.'!S3</f>
        <v>2027</v>
      </c>
      <c r="U3" s="245">
        <f>'3.pielik. Invest.n.pl. aprēķ.'!T3</f>
        <v>2028</v>
      </c>
      <c r="V3" s="245">
        <f>'3.pielik. Invest.n.pl. aprēķ.'!U3</f>
        <v>2029</v>
      </c>
      <c r="W3" s="245">
        <f>'3.pielik. Invest.n.pl. aprēķ.'!V3</f>
        <v>2030</v>
      </c>
      <c r="X3" s="245">
        <f>'3.pielik. Invest.n.pl. aprēķ.'!W3</f>
        <v>2031</v>
      </c>
      <c r="Y3" s="245">
        <f>'3.pielik. Invest.n.pl. aprēķ.'!X3</f>
        <v>2032</v>
      </c>
      <c r="Z3" s="245">
        <f>'3.pielik. Invest.n.pl. aprēķ.'!Y3</f>
        <v>2033</v>
      </c>
      <c r="AA3" s="245">
        <f>'3.pielik. Invest.n.pl. aprēķ.'!Z3</f>
        <v>2034</v>
      </c>
      <c r="AB3" s="270" t="s">
        <v>2</v>
      </c>
    </row>
    <row r="4" spans="1:28" ht="12.75">
      <c r="A4" s="99"/>
      <c r="B4" s="99"/>
      <c r="C4" s="99"/>
      <c r="D4" s="99"/>
      <c r="E4" s="99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12.75">
      <c r="A5" s="99"/>
      <c r="B5" s="99"/>
      <c r="C5" s="99"/>
      <c r="D5" s="99"/>
      <c r="E5" s="99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ht="15">
      <c r="A6" s="134">
        <v>1</v>
      </c>
      <c r="B6" s="135" t="s">
        <v>226</v>
      </c>
      <c r="C6" s="135"/>
      <c r="D6" s="135"/>
      <c r="E6" s="135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</row>
    <row r="7" spans="1:28" ht="12.75">
      <c r="A7" s="99"/>
      <c r="B7" s="99"/>
      <c r="C7" s="99"/>
      <c r="D7" s="99"/>
      <c r="E7" s="99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28" s="105" customFormat="1" ht="12.75">
      <c r="A8" s="102"/>
      <c r="B8" s="103" t="s">
        <v>3</v>
      </c>
      <c r="C8" s="103" t="s">
        <v>197</v>
      </c>
      <c r="D8" s="103"/>
      <c r="E8" s="566"/>
      <c r="F8" s="104" t="s">
        <v>352</v>
      </c>
      <c r="G8" s="548">
        <f>SUM(G9:G11)</f>
        <v>0</v>
      </c>
      <c r="H8" s="548">
        <f aca="true" t="shared" si="0" ref="H8:AA8">SUM(H9:H11)</f>
        <v>0</v>
      </c>
      <c r="I8" s="548">
        <f t="shared" si="0"/>
        <v>0</v>
      </c>
      <c r="J8" s="548">
        <f t="shared" si="0"/>
        <v>0</v>
      </c>
      <c r="K8" s="548">
        <f t="shared" si="0"/>
        <v>0</v>
      </c>
      <c r="L8" s="548">
        <f t="shared" si="0"/>
        <v>0</v>
      </c>
      <c r="M8" s="548">
        <f t="shared" si="0"/>
        <v>0</v>
      </c>
      <c r="N8" s="548">
        <f t="shared" si="0"/>
        <v>0</v>
      </c>
      <c r="O8" s="548">
        <f t="shared" si="0"/>
        <v>0</v>
      </c>
      <c r="P8" s="548">
        <f t="shared" si="0"/>
        <v>0</v>
      </c>
      <c r="Q8" s="548">
        <f t="shared" si="0"/>
        <v>0</v>
      </c>
      <c r="R8" s="548">
        <f t="shared" si="0"/>
        <v>0</v>
      </c>
      <c r="S8" s="548">
        <f t="shared" si="0"/>
        <v>0</v>
      </c>
      <c r="T8" s="548">
        <f t="shared" si="0"/>
        <v>0</v>
      </c>
      <c r="U8" s="548">
        <f t="shared" si="0"/>
        <v>0</v>
      </c>
      <c r="V8" s="548">
        <f t="shared" si="0"/>
        <v>0</v>
      </c>
      <c r="W8" s="548">
        <f t="shared" si="0"/>
        <v>0</v>
      </c>
      <c r="X8" s="548">
        <f t="shared" si="0"/>
        <v>0</v>
      </c>
      <c r="Y8" s="548">
        <f t="shared" si="0"/>
        <v>0</v>
      </c>
      <c r="Z8" s="548">
        <f t="shared" si="0"/>
        <v>0</v>
      </c>
      <c r="AA8" s="548">
        <f t="shared" si="0"/>
        <v>0</v>
      </c>
      <c r="AB8" s="454">
        <f>SUM(G8:AA8)</f>
        <v>0</v>
      </c>
    </row>
    <row r="9" spans="1:28" ht="12.75">
      <c r="A9" s="106"/>
      <c r="B9" s="358" t="s">
        <v>86</v>
      </c>
      <c r="C9" s="358">
        <f>'8.piel. Socekon.an. aprēķ'!C8</f>
        <v>0</v>
      </c>
      <c r="D9" s="470"/>
      <c r="E9" s="471">
        <v>0</v>
      </c>
      <c r="F9" s="107" t="s">
        <v>352</v>
      </c>
      <c r="G9" s="578">
        <f>'8.piel. Socekon.an. aprēķ'!F8*(1+$E9)</f>
        <v>0</v>
      </c>
      <c r="H9" s="578">
        <f>'8.piel. Socekon.an. aprēķ'!G8*(1+$E9)</f>
        <v>0</v>
      </c>
      <c r="I9" s="578">
        <f>'8.piel. Socekon.an. aprēķ'!H8*(1+$E9)</f>
        <v>0</v>
      </c>
      <c r="J9" s="578">
        <f>'8.piel. Socekon.an. aprēķ'!I8*(1+$E9)</f>
        <v>0</v>
      </c>
      <c r="K9" s="578">
        <f>'8.piel. Socekon.an. aprēķ'!J8*(1+$E9)</f>
        <v>0</v>
      </c>
      <c r="L9" s="578">
        <f>'8.piel. Socekon.an. aprēķ'!K8*(1+$E9)</f>
        <v>0</v>
      </c>
      <c r="M9" s="578">
        <f>'8.piel. Socekon.an. aprēķ'!L8*(1+$E9)</f>
        <v>0</v>
      </c>
      <c r="N9" s="578">
        <f>'8.piel. Socekon.an. aprēķ'!M8*(1+$E9)</f>
        <v>0</v>
      </c>
      <c r="O9" s="578">
        <f>'8.piel. Socekon.an. aprēķ'!N8*(1+$E9)</f>
        <v>0</v>
      </c>
      <c r="P9" s="578">
        <f>'8.piel. Socekon.an. aprēķ'!O8*(1+$E9)</f>
        <v>0</v>
      </c>
      <c r="Q9" s="578">
        <f>'8.piel. Socekon.an. aprēķ'!P8*(1+$E9)</f>
        <v>0</v>
      </c>
      <c r="R9" s="578">
        <f>'8.piel. Socekon.an. aprēķ'!Q8*(1+$E9)</f>
        <v>0</v>
      </c>
      <c r="S9" s="578">
        <f>'8.piel. Socekon.an. aprēķ'!R8*(1+$E9)</f>
        <v>0</v>
      </c>
      <c r="T9" s="578">
        <f>'8.piel. Socekon.an. aprēķ'!S8*(1+$E9)</f>
        <v>0</v>
      </c>
      <c r="U9" s="578">
        <f>'8.piel. Socekon.an. aprēķ'!T8*(1+$E9)</f>
        <v>0</v>
      </c>
      <c r="V9" s="578">
        <f>'8.piel. Socekon.an. aprēķ'!U8*(1+$E9)</f>
        <v>0</v>
      </c>
      <c r="W9" s="578">
        <f>'8.piel. Socekon.an. aprēķ'!V8*(1+$E9)</f>
        <v>0</v>
      </c>
      <c r="X9" s="578">
        <f>'8.piel. Socekon.an. aprēķ'!W8*(1+$E9)</f>
        <v>0</v>
      </c>
      <c r="Y9" s="578">
        <f>'8.piel. Socekon.an. aprēķ'!X8*(1+$E9)</f>
        <v>0</v>
      </c>
      <c r="Z9" s="578">
        <f>'8.piel. Socekon.an. aprēķ'!Y8*(1+$E9)</f>
        <v>0</v>
      </c>
      <c r="AA9" s="578">
        <f>'8.piel. Socekon.an. aprēķ'!Z8*(1+$E9)</f>
        <v>0</v>
      </c>
      <c r="AB9" s="452">
        <f aca="true" t="shared" si="1" ref="AB9:AB52">SUM(G9:AA9)</f>
        <v>0</v>
      </c>
    </row>
    <row r="10" spans="1:28" ht="12.75">
      <c r="A10" s="106"/>
      <c r="B10" s="358" t="s">
        <v>87</v>
      </c>
      <c r="C10" s="358">
        <f>'8.piel. Socekon.an. aprēķ'!C9</f>
        <v>0</v>
      </c>
      <c r="D10" s="470"/>
      <c r="E10" s="471">
        <v>0</v>
      </c>
      <c r="F10" s="107" t="s">
        <v>352</v>
      </c>
      <c r="G10" s="578">
        <f>'8.piel. Socekon.an. aprēķ'!F9*(1+$E10)</f>
        <v>0</v>
      </c>
      <c r="H10" s="578">
        <f>'8.piel. Socekon.an. aprēķ'!G9*(1+$E10)</f>
        <v>0</v>
      </c>
      <c r="I10" s="578">
        <f>'8.piel. Socekon.an. aprēķ'!H9*(1+$E10)</f>
        <v>0</v>
      </c>
      <c r="J10" s="578">
        <f>'8.piel. Socekon.an. aprēķ'!I9*(1+$E10)</f>
        <v>0</v>
      </c>
      <c r="K10" s="578">
        <f>'8.piel. Socekon.an. aprēķ'!J9*(1+$E10)</f>
        <v>0</v>
      </c>
      <c r="L10" s="578">
        <f>'8.piel. Socekon.an. aprēķ'!K9*(1+$E10)</f>
        <v>0</v>
      </c>
      <c r="M10" s="578">
        <f>'8.piel. Socekon.an. aprēķ'!L9*(1+$E10)</f>
        <v>0</v>
      </c>
      <c r="N10" s="578">
        <f>'8.piel. Socekon.an. aprēķ'!M9*(1+$E10)</f>
        <v>0</v>
      </c>
      <c r="O10" s="578">
        <f>'8.piel. Socekon.an. aprēķ'!N9*(1+$E10)</f>
        <v>0</v>
      </c>
      <c r="P10" s="578">
        <f>'8.piel. Socekon.an. aprēķ'!O9*(1+$E10)</f>
        <v>0</v>
      </c>
      <c r="Q10" s="578">
        <f>'8.piel. Socekon.an. aprēķ'!P9*(1+$E10)</f>
        <v>0</v>
      </c>
      <c r="R10" s="578">
        <f>'8.piel. Socekon.an. aprēķ'!Q9*(1+$E10)</f>
        <v>0</v>
      </c>
      <c r="S10" s="578">
        <f>'8.piel. Socekon.an. aprēķ'!R9*(1+$E10)</f>
        <v>0</v>
      </c>
      <c r="T10" s="578">
        <f>'8.piel. Socekon.an. aprēķ'!S9*(1+$E10)</f>
        <v>0</v>
      </c>
      <c r="U10" s="578">
        <f>'8.piel. Socekon.an. aprēķ'!T9*(1+$E10)</f>
        <v>0</v>
      </c>
      <c r="V10" s="578">
        <f>'8.piel. Socekon.an. aprēķ'!U9*(1+$E10)</f>
        <v>0</v>
      </c>
      <c r="W10" s="578">
        <f>'8.piel. Socekon.an. aprēķ'!V9*(1+$E10)</f>
        <v>0</v>
      </c>
      <c r="X10" s="578">
        <f>'8.piel. Socekon.an. aprēķ'!W9*(1+$E10)</f>
        <v>0</v>
      </c>
      <c r="Y10" s="578">
        <f>'8.piel. Socekon.an. aprēķ'!X9*(1+$E10)</f>
        <v>0</v>
      </c>
      <c r="Z10" s="578">
        <f>'8.piel. Socekon.an. aprēķ'!Y9*(1+$E10)</f>
        <v>0</v>
      </c>
      <c r="AA10" s="578">
        <f>'8.piel. Socekon.an. aprēķ'!Z9*(1+$E10)</f>
        <v>0</v>
      </c>
      <c r="AB10" s="452">
        <f t="shared" si="1"/>
        <v>0</v>
      </c>
    </row>
    <row r="11" spans="1:28" ht="12.75">
      <c r="A11" s="106"/>
      <c r="B11" s="358" t="s">
        <v>88</v>
      </c>
      <c r="C11" s="358">
        <f>'8.piel. Socekon.an. aprēķ'!C10</f>
        <v>0</v>
      </c>
      <c r="D11" s="470"/>
      <c r="E11" s="471">
        <v>0</v>
      </c>
      <c r="F11" s="107" t="s">
        <v>352</v>
      </c>
      <c r="G11" s="578">
        <f>'8.piel. Socekon.an. aprēķ'!F10*(1+$E11)</f>
        <v>0</v>
      </c>
      <c r="H11" s="578">
        <f>'8.piel. Socekon.an. aprēķ'!G10*(1+$E11)</f>
        <v>0</v>
      </c>
      <c r="I11" s="578">
        <f>'8.piel. Socekon.an. aprēķ'!H10*(1+$E11)</f>
        <v>0</v>
      </c>
      <c r="J11" s="578">
        <f>'8.piel. Socekon.an. aprēķ'!I10*(1+$E11)</f>
        <v>0</v>
      </c>
      <c r="K11" s="578">
        <f>'8.piel. Socekon.an. aprēķ'!J10*(1+$E11)</f>
        <v>0</v>
      </c>
      <c r="L11" s="578">
        <f>'8.piel. Socekon.an. aprēķ'!K10*(1+$E11)</f>
        <v>0</v>
      </c>
      <c r="M11" s="578">
        <f>'8.piel. Socekon.an. aprēķ'!L10*(1+$E11)</f>
        <v>0</v>
      </c>
      <c r="N11" s="578">
        <f>'8.piel. Socekon.an. aprēķ'!M10*(1+$E11)</f>
        <v>0</v>
      </c>
      <c r="O11" s="578">
        <f>'8.piel. Socekon.an. aprēķ'!N10*(1+$E11)</f>
        <v>0</v>
      </c>
      <c r="P11" s="578">
        <f>'8.piel. Socekon.an. aprēķ'!O10*(1+$E11)</f>
        <v>0</v>
      </c>
      <c r="Q11" s="578">
        <f>'8.piel. Socekon.an. aprēķ'!P10*(1+$E11)</f>
        <v>0</v>
      </c>
      <c r="R11" s="578">
        <f>'8.piel. Socekon.an. aprēķ'!Q10*(1+$E11)</f>
        <v>0</v>
      </c>
      <c r="S11" s="578">
        <f>'8.piel. Socekon.an. aprēķ'!R10*(1+$E11)</f>
        <v>0</v>
      </c>
      <c r="T11" s="578">
        <f>'8.piel. Socekon.an. aprēķ'!S10*(1+$E11)</f>
        <v>0</v>
      </c>
      <c r="U11" s="578">
        <f>'8.piel. Socekon.an. aprēķ'!T10*(1+$E11)</f>
        <v>0</v>
      </c>
      <c r="V11" s="578">
        <f>'8.piel. Socekon.an. aprēķ'!U10*(1+$E11)</f>
        <v>0</v>
      </c>
      <c r="W11" s="578">
        <f>'8.piel. Socekon.an. aprēķ'!V10*(1+$E11)</f>
        <v>0</v>
      </c>
      <c r="X11" s="578">
        <f>'8.piel. Socekon.an. aprēķ'!W10*(1+$E11)</f>
        <v>0</v>
      </c>
      <c r="Y11" s="578">
        <f>'8.piel. Socekon.an. aprēķ'!X10*(1+$E11)</f>
        <v>0</v>
      </c>
      <c r="Z11" s="578">
        <f>'8.piel. Socekon.an. aprēķ'!Y10*(1+$E11)</f>
        <v>0</v>
      </c>
      <c r="AA11" s="578">
        <f>'8.piel. Socekon.an. aprēķ'!Z10*(1+$E11)</f>
        <v>0</v>
      </c>
      <c r="AB11" s="452">
        <f t="shared" si="1"/>
        <v>0</v>
      </c>
    </row>
    <row r="12" spans="1:28" ht="12.75">
      <c r="A12" s="106"/>
      <c r="B12" s="357" t="s">
        <v>89</v>
      </c>
      <c r="C12" s="358">
        <f>'8.piel. Socekon.an. aprēķ'!C11</f>
        <v>0</v>
      </c>
      <c r="D12" s="470"/>
      <c r="E12" s="471">
        <v>0</v>
      </c>
      <c r="F12" s="107" t="s">
        <v>352</v>
      </c>
      <c r="G12" s="578">
        <f>'8.piel. Socekon.an. aprēķ'!F11*(1+$E12)</f>
        <v>0</v>
      </c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452">
        <f t="shared" si="1"/>
        <v>0</v>
      </c>
    </row>
    <row r="13" spans="1:28" s="105" customFormat="1" ht="12.75">
      <c r="A13" s="112"/>
      <c r="B13" s="68" t="s">
        <v>5</v>
      </c>
      <c r="C13" s="362" t="s">
        <v>4</v>
      </c>
      <c r="D13" s="557"/>
      <c r="E13" s="558"/>
      <c r="F13" s="113" t="s">
        <v>352</v>
      </c>
      <c r="G13" s="399">
        <f>G14+G17</f>
        <v>0</v>
      </c>
      <c r="H13" s="399">
        <f aca="true" t="shared" si="2" ref="H13:AA13">H14+H17</f>
        <v>0</v>
      </c>
      <c r="I13" s="399">
        <f t="shared" si="2"/>
        <v>0</v>
      </c>
      <c r="J13" s="399">
        <f t="shared" si="2"/>
        <v>0</v>
      </c>
      <c r="K13" s="399">
        <f t="shared" si="2"/>
        <v>0</v>
      </c>
      <c r="L13" s="399">
        <f t="shared" si="2"/>
        <v>0</v>
      </c>
      <c r="M13" s="399">
        <f t="shared" si="2"/>
        <v>0</v>
      </c>
      <c r="N13" s="399">
        <f t="shared" si="2"/>
        <v>0</v>
      </c>
      <c r="O13" s="399">
        <f t="shared" si="2"/>
        <v>0</v>
      </c>
      <c r="P13" s="399">
        <f t="shared" si="2"/>
        <v>0</v>
      </c>
      <c r="Q13" s="399">
        <f t="shared" si="2"/>
        <v>0</v>
      </c>
      <c r="R13" s="399">
        <f t="shared" si="2"/>
        <v>0</v>
      </c>
      <c r="S13" s="399">
        <f t="shared" si="2"/>
        <v>0</v>
      </c>
      <c r="T13" s="399">
        <f t="shared" si="2"/>
        <v>0</v>
      </c>
      <c r="U13" s="399">
        <f t="shared" si="2"/>
        <v>0</v>
      </c>
      <c r="V13" s="399">
        <f t="shared" si="2"/>
        <v>0</v>
      </c>
      <c r="W13" s="399">
        <f t="shared" si="2"/>
        <v>0</v>
      </c>
      <c r="X13" s="399">
        <f t="shared" si="2"/>
        <v>0</v>
      </c>
      <c r="Y13" s="399">
        <f t="shared" si="2"/>
        <v>0</v>
      </c>
      <c r="Z13" s="399">
        <f t="shared" si="2"/>
        <v>0</v>
      </c>
      <c r="AA13" s="399">
        <f t="shared" si="2"/>
        <v>0</v>
      </c>
      <c r="AB13" s="452">
        <f t="shared" si="1"/>
        <v>0</v>
      </c>
    </row>
    <row r="14" spans="1:28" ht="12.75">
      <c r="A14" s="106"/>
      <c r="B14" s="360" t="s">
        <v>80</v>
      </c>
      <c r="C14" s="358" t="str">
        <f>'9.pielik jutīguma analīze-Inv.'!C8</f>
        <v>Ieņēmumi no darbībām izņemot MK noteikumu Nr.91 16.2.3.apakšpunktā noteiktās</v>
      </c>
      <c r="D14" s="556"/>
      <c r="E14" s="561"/>
      <c r="F14" s="107" t="s">
        <v>352</v>
      </c>
      <c r="G14" s="578">
        <f>SUM(G15:G16)</f>
        <v>0</v>
      </c>
      <c r="H14" s="578">
        <f aca="true" t="shared" si="3" ref="H14:AA14">SUM(H15:H16)</f>
        <v>0</v>
      </c>
      <c r="I14" s="578">
        <f t="shared" si="3"/>
        <v>0</v>
      </c>
      <c r="J14" s="578">
        <f t="shared" si="3"/>
        <v>0</v>
      </c>
      <c r="K14" s="578">
        <f t="shared" si="3"/>
        <v>0</v>
      </c>
      <c r="L14" s="578">
        <f t="shared" si="3"/>
        <v>0</v>
      </c>
      <c r="M14" s="578">
        <f t="shared" si="3"/>
        <v>0</v>
      </c>
      <c r="N14" s="578">
        <f t="shared" si="3"/>
        <v>0</v>
      </c>
      <c r="O14" s="578">
        <f t="shared" si="3"/>
        <v>0</v>
      </c>
      <c r="P14" s="578">
        <f t="shared" si="3"/>
        <v>0</v>
      </c>
      <c r="Q14" s="578">
        <f t="shared" si="3"/>
        <v>0</v>
      </c>
      <c r="R14" s="578">
        <f t="shared" si="3"/>
        <v>0</v>
      </c>
      <c r="S14" s="578">
        <f t="shared" si="3"/>
        <v>0</v>
      </c>
      <c r="T14" s="578">
        <f t="shared" si="3"/>
        <v>0</v>
      </c>
      <c r="U14" s="578">
        <f t="shared" si="3"/>
        <v>0</v>
      </c>
      <c r="V14" s="578">
        <f t="shared" si="3"/>
        <v>0</v>
      </c>
      <c r="W14" s="578">
        <f t="shared" si="3"/>
        <v>0</v>
      </c>
      <c r="X14" s="578">
        <f t="shared" si="3"/>
        <v>0</v>
      </c>
      <c r="Y14" s="578">
        <f t="shared" si="3"/>
        <v>0</v>
      </c>
      <c r="Z14" s="578">
        <f t="shared" si="3"/>
        <v>0</v>
      </c>
      <c r="AA14" s="578">
        <f t="shared" si="3"/>
        <v>0</v>
      </c>
      <c r="AB14" s="452">
        <f t="shared" si="1"/>
        <v>0</v>
      </c>
    </row>
    <row r="15" spans="1:28" ht="12.75">
      <c r="A15" s="106"/>
      <c r="B15" s="559" t="s">
        <v>241</v>
      </c>
      <c r="C15" s="560">
        <f>'9.pielik jutīguma analīze-Inv.'!C9</f>
        <v>0</v>
      </c>
      <c r="D15" s="470"/>
      <c r="E15" s="471">
        <v>0</v>
      </c>
      <c r="F15" s="107" t="s">
        <v>352</v>
      </c>
      <c r="G15" s="578">
        <f>'3.pielik. Invest.n.pl. aprēķ.'!F9*(1+$E15)</f>
        <v>0</v>
      </c>
      <c r="H15" s="578">
        <f>'3.pielik. Invest.n.pl. aprēķ.'!G9*(1+$E15)</f>
        <v>0</v>
      </c>
      <c r="I15" s="578">
        <f>'3.pielik. Invest.n.pl. aprēķ.'!H9*(1+$E15)</f>
        <v>0</v>
      </c>
      <c r="J15" s="578">
        <f>'3.pielik. Invest.n.pl. aprēķ.'!I9*(1+$E15)</f>
        <v>0</v>
      </c>
      <c r="K15" s="578">
        <f>'3.pielik. Invest.n.pl. aprēķ.'!J9*(1+$E15)</f>
        <v>0</v>
      </c>
      <c r="L15" s="578">
        <f>'3.pielik. Invest.n.pl. aprēķ.'!K9*(1+$E15)</f>
        <v>0</v>
      </c>
      <c r="M15" s="578">
        <f>'3.pielik. Invest.n.pl. aprēķ.'!L9*(1+$E15)</f>
        <v>0</v>
      </c>
      <c r="N15" s="578">
        <f>'3.pielik. Invest.n.pl. aprēķ.'!M9*(1+$E15)</f>
        <v>0</v>
      </c>
      <c r="O15" s="578">
        <f>'3.pielik. Invest.n.pl. aprēķ.'!N9*(1+$E15)</f>
        <v>0</v>
      </c>
      <c r="P15" s="578">
        <f>'3.pielik. Invest.n.pl. aprēķ.'!O9*(1+$E15)</f>
        <v>0</v>
      </c>
      <c r="Q15" s="578">
        <f>'3.pielik. Invest.n.pl. aprēķ.'!P9*(1+$E15)</f>
        <v>0</v>
      </c>
      <c r="R15" s="578">
        <f>'3.pielik. Invest.n.pl. aprēķ.'!Q9*(1+$E15)</f>
        <v>0</v>
      </c>
      <c r="S15" s="578">
        <f>'3.pielik. Invest.n.pl. aprēķ.'!R9*(1+$E15)</f>
        <v>0</v>
      </c>
      <c r="T15" s="578">
        <f>'3.pielik. Invest.n.pl. aprēķ.'!S9*(1+$E15)</f>
        <v>0</v>
      </c>
      <c r="U15" s="578">
        <f>'3.pielik. Invest.n.pl. aprēķ.'!T9*(1+$E15)</f>
        <v>0</v>
      </c>
      <c r="V15" s="578">
        <f>'3.pielik. Invest.n.pl. aprēķ.'!U9*(1+$E15)</f>
        <v>0</v>
      </c>
      <c r="W15" s="578">
        <f>'3.pielik. Invest.n.pl. aprēķ.'!V9*(1+$E15)</f>
        <v>0</v>
      </c>
      <c r="X15" s="578">
        <f>'3.pielik. Invest.n.pl. aprēķ.'!W9*(1+$E15)</f>
        <v>0</v>
      </c>
      <c r="Y15" s="578">
        <f>'3.pielik. Invest.n.pl. aprēķ.'!X9*(1+$E15)</f>
        <v>0</v>
      </c>
      <c r="Z15" s="578">
        <f>'3.pielik. Invest.n.pl. aprēķ.'!Y9*(1+$E15)</f>
        <v>0</v>
      </c>
      <c r="AA15" s="578">
        <f>'3.pielik. Invest.n.pl. aprēķ.'!Z9*(1+$E15)</f>
        <v>0</v>
      </c>
      <c r="AB15" s="452">
        <f t="shared" si="1"/>
        <v>0</v>
      </c>
    </row>
    <row r="16" spans="1:28" ht="12.75">
      <c r="A16" s="106"/>
      <c r="B16" s="559" t="s">
        <v>242</v>
      </c>
      <c r="C16" s="560">
        <f>'9.pielik jutīguma analīze-Inv.'!C10</f>
        <v>0</v>
      </c>
      <c r="D16" s="470"/>
      <c r="E16" s="471">
        <v>0</v>
      </c>
      <c r="F16" s="107" t="s">
        <v>352</v>
      </c>
      <c r="G16" s="578">
        <f>'3.pielik. Invest.n.pl. aprēķ.'!F10*(1+$E16)</f>
        <v>0</v>
      </c>
      <c r="H16" s="578">
        <f>'3.pielik. Invest.n.pl. aprēķ.'!G10*(1+$E16)</f>
        <v>0</v>
      </c>
      <c r="I16" s="578">
        <f>'3.pielik. Invest.n.pl. aprēķ.'!H10*(1+$E16)</f>
        <v>0</v>
      </c>
      <c r="J16" s="578">
        <f>'3.pielik. Invest.n.pl. aprēķ.'!I10*(1+$E16)</f>
        <v>0</v>
      </c>
      <c r="K16" s="578">
        <f>'3.pielik. Invest.n.pl. aprēķ.'!J10*(1+$E16)</f>
        <v>0</v>
      </c>
      <c r="L16" s="578">
        <f>'3.pielik. Invest.n.pl. aprēķ.'!K10*(1+$E16)</f>
        <v>0</v>
      </c>
      <c r="M16" s="578">
        <f>'3.pielik. Invest.n.pl. aprēķ.'!L10*(1+$E16)</f>
        <v>0</v>
      </c>
      <c r="N16" s="578">
        <f>'3.pielik. Invest.n.pl. aprēķ.'!M10*(1+$E16)</f>
        <v>0</v>
      </c>
      <c r="O16" s="578">
        <f>'3.pielik. Invest.n.pl. aprēķ.'!N10*(1+$E16)</f>
        <v>0</v>
      </c>
      <c r="P16" s="578">
        <f>'3.pielik. Invest.n.pl. aprēķ.'!O10*(1+$E16)</f>
        <v>0</v>
      </c>
      <c r="Q16" s="578">
        <f>'3.pielik. Invest.n.pl. aprēķ.'!P10*(1+$E16)</f>
        <v>0</v>
      </c>
      <c r="R16" s="578">
        <f>'3.pielik. Invest.n.pl. aprēķ.'!Q10*(1+$E16)</f>
        <v>0</v>
      </c>
      <c r="S16" s="578">
        <f>'3.pielik. Invest.n.pl. aprēķ.'!R10*(1+$E16)</f>
        <v>0</v>
      </c>
      <c r="T16" s="578">
        <f>'3.pielik. Invest.n.pl. aprēķ.'!S10*(1+$E16)</f>
        <v>0</v>
      </c>
      <c r="U16" s="578">
        <f>'3.pielik. Invest.n.pl. aprēķ.'!T10*(1+$E16)</f>
        <v>0</v>
      </c>
      <c r="V16" s="578">
        <f>'3.pielik. Invest.n.pl. aprēķ.'!U10*(1+$E16)</f>
        <v>0</v>
      </c>
      <c r="W16" s="578">
        <f>'3.pielik. Invest.n.pl. aprēķ.'!V10*(1+$E16)</f>
        <v>0</v>
      </c>
      <c r="X16" s="578">
        <f>'3.pielik. Invest.n.pl. aprēķ.'!W10*(1+$E16)</f>
        <v>0</v>
      </c>
      <c r="Y16" s="578">
        <f>'3.pielik. Invest.n.pl. aprēķ.'!X10*(1+$E16)</f>
        <v>0</v>
      </c>
      <c r="Z16" s="578">
        <f>'3.pielik. Invest.n.pl. aprēķ.'!Y10*(1+$E16)</f>
        <v>0</v>
      </c>
      <c r="AA16" s="578">
        <f>'3.pielik. Invest.n.pl. aprēķ.'!Z10*(1+$E16)</f>
        <v>0</v>
      </c>
      <c r="AB16" s="452">
        <f t="shared" si="1"/>
        <v>0</v>
      </c>
    </row>
    <row r="17" spans="1:28" ht="12.75">
      <c r="A17" s="106"/>
      <c r="B17" s="360" t="s">
        <v>81</v>
      </c>
      <c r="C17" s="358" t="str">
        <f>'9.pielik jutīguma analīze-Inv.'!C11</f>
        <v>Ieņēmumi no MK noteikumu Nr.91 16.2.3.apakšpunktā noteiktajām darbībām</v>
      </c>
      <c r="D17" s="470"/>
      <c r="E17" s="471">
        <v>0</v>
      </c>
      <c r="F17" s="107" t="s">
        <v>352</v>
      </c>
      <c r="G17" s="578">
        <f>'3.pielik. Invest.n.pl. aprēķ.'!F11*(1+$E17)</f>
        <v>0</v>
      </c>
      <c r="H17" s="578">
        <f>'3.pielik. Invest.n.pl. aprēķ.'!G11*(1+$E17)</f>
        <v>0</v>
      </c>
      <c r="I17" s="578">
        <f>'3.pielik. Invest.n.pl. aprēķ.'!H11*(1+$E17)</f>
        <v>0</v>
      </c>
      <c r="J17" s="578">
        <f>'3.pielik. Invest.n.pl. aprēķ.'!I11*(1+$E17)</f>
        <v>0</v>
      </c>
      <c r="K17" s="578">
        <f>'3.pielik. Invest.n.pl. aprēķ.'!J11*(1+$E17)</f>
        <v>0</v>
      </c>
      <c r="L17" s="578">
        <f>'3.pielik. Invest.n.pl. aprēķ.'!K11*(1+$E17)</f>
        <v>0</v>
      </c>
      <c r="M17" s="578">
        <f>'3.pielik. Invest.n.pl. aprēķ.'!L11*(1+$E17)</f>
        <v>0</v>
      </c>
      <c r="N17" s="578">
        <f>'3.pielik. Invest.n.pl. aprēķ.'!M11*(1+$E17)</f>
        <v>0</v>
      </c>
      <c r="O17" s="578">
        <f>'3.pielik. Invest.n.pl. aprēķ.'!N11*(1+$E17)</f>
        <v>0</v>
      </c>
      <c r="P17" s="578">
        <f>'3.pielik. Invest.n.pl. aprēķ.'!O11*(1+$E17)</f>
        <v>0</v>
      </c>
      <c r="Q17" s="578">
        <f>'3.pielik. Invest.n.pl. aprēķ.'!P11*(1+$E17)</f>
        <v>0</v>
      </c>
      <c r="R17" s="578">
        <f>'3.pielik. Invest.n.pl. aprēķ.'!Q11*(1+$E17)</f>
        <v>0</v>
      </c>
      <c r="S17" s="578">
        <f>'3.pielik. Invest.n.pl. aprēķ.'!R11*(1+$E17)</f>
        <v>0</v>
      </c>
      <c r="T17" s="578">
        <f>'3.pielik. Invest.n.pl. aprēķ.'!S11*(1+$E17)</f>
        <v>0</v>
      </c>
      <c r="U17" s="578">
        <f>'3.pielik. Invest.n.pl. aprēķ.'!T11*(1+$E17)</f>
        <v>0</v>
      </c>
      <c r="V17" s="578">
        <f>'3.pielik. Invest.n.pl. aprēķ.'!U11*(1+$E17)</f>
        <v>0</v>
      </c>
      <c r="W17" s="578">
        <f>'3.pielik. Invest.n.pl. aprēķ.'!V11*(1+$E17)</f>
        <v>0</v>
      </c>
      <c r="X17" s="578">
        <f>'3.pielik. Invest.n.pl. aprēķ.'!W11*(1+$E17)</f>
        <v>0</v>
      </c>
      <c r="Y17" s="578">
        <f>'3.pielik. Invest.n.pl. aprēķ.'!X11*(1+$E17)</f>
        <v>0</v>
      </c>
      <c r="Z17" s="578">
        <f>'3.pielik. Invest.n.pl. aprēķ.'!Y11*(1+$E17)</f>
        <v>0</v>
      </c>
      <c r="AA17" s="578">
        <f>'3.pielik. Invest.n.pl. aprēķ.'!Z11*(1+$E17)</f>
        <v>0</v>
      </c>
      <c r="AB17" s="452">
        <f t="shared" si="1"/>
        <v>0</v>
      </c>
    </row>
    <row r="18" spans="1:28" s="105" customFormat="1" ht="12.75">
      <c r="A18" s="112"/>
      <c r="B18" s="105" t="s">
        <v>7</v>
      </c>
      <c r="C18" s="362" t="s">
        <v>97</v>
      </c>
      <c r="D18" s="362"/>
      <c r="E18" s="186"/>
      <c r="F18" s="113" t="s">
        <v>352</v>
      </c>
      <c r="G18" s="399">
        <f>SUM(G19:G20)</f>
        <v>0</v>
      </c>
      <c r="H18" s="399">
        <f aca="true" t="shared" si="4" ref="H18:AA18">SUM(H19:H20)</f>
        <v>0</v>
      </c>
      <c r="I18" s="399">
        <f t="shared" si="4"/>
        <v>0</v>
      </c>
      <c r="J18" s="399">
        <f t="shared" si="4"/>
        <v>0</v>
      </c>
      <c r="K18" s="399">
        <f t="shared" si="4"/>
        <v>0</v>
      </c>
      <c r="L18" s="399">
        <f t="shared" si="4"/>
        <v>0</v>
      </c>
      <c r="M18" s="399">
        <f t="shared" si="4"/>
        <v>0</v>
      </c>
      <c r="N18" s="399">
        <f t="shared" si="4"/>
        <v>0</v>
      </c>
      <c r="O18" s="399">
        <f t="shared" si="4"/>
        <v>0</v>
      </c>
      <c r="P18" s="399">
        <f t="shared" si="4"/>
        <v>0</v>
      </c>
      <c r="Q18" s="399">
        <f t="shared" si="4"/>
        <v>0</v>
      </c>
      <c r="R18" s="399">
        <f t="shared" si="4"/>
        <v>0</v>
      </c>
      <c r="S18" s="399">
        <f t="shared" si="4"/>
        <v>0</v>
      </c>
      <c r="T18" s="399">
        <f t="shared" si="4"/>
        <v>0</v>
      </c>
      <c r="U18" s="399">
        <f t="shared" si="4"/>
        <v>0</v>
      </c>
      <c r="V18" s="399">
        <f t="shared" si="4"/>
        <v>0</v>
      </c>
      <c r="W18" s="399">
        <f t="shared" si="4"/>
        <v>0</v>
      </c>
      <c r="X18" s="399">
        <f t="shared" si="4"/>
        <v>0</v>
      </c>
      <c r="Y18" s="399">
        <f t="shared" si="4"/>
        <v>0</v>
      </c>
      <c r="Z18" s="399">
        <f t="shared" si="4"/>
        <v>0</v>
      </c>
      <c r="AA18" s="399">
        <f t="shared" si="4"/>
        <v>0</v>
      </c>
      <c r="AB18" s="452">
        <f t="shared" si="1"/>
        <v>0</v>
      </c>
    </row>
    <row r="19" spans="1:28" s="545" customFormat="1" ht="12.75">
      <c r="A19" s="562"/>
      <c r="B19" s="388" t="s">
        <v>77</v>
      </c>
      <c r="C19" s="360" t="str">
        <f>'9.pielik jutīguma analīze-Inv.'!C13</f>
        <v>Ietaupītās izmaksas no darbībām izņemot MK noteikumu Nr.91 16.2.3.apakšpunktā noteiktās</v>
      </c>
      <c r="D19" s="470"/>
      <c r="E19" s="471">
        <v>0</v>
      </c>
      <c r="F19" s="107" t="s">
        <v>352</v>
      </c>
      <c r="G19" s="547">
        <f>'3.pielik. Invest.n.pl. aprēķ.'!F13*(1+$E19)</f>
        <v>0</v>
      </c>
      <c r="H19" s="547">
        <f>'3.pielik. Invest.n.pl. aprēķ.'!G13*(1+$E19)</f>
        <v>0</v>
      </c>
      <c r="I19" s="547">
        <f>'3.pielik. Invest.n.pl. aprēķ.'!H13*(1+$E19)</f>
        <v>0</v>
      </c>
      <c r="J19" s="547">
        <f>'3.pielik. Invest.n.pl. aprēķ.'!I13*(1+$E19)</f>
        <v>0</v>
      </c>
      <c r="K19" s="547">
        <f>'3.pielik. Invest.n.pl. aprēķ.'!J13*(1+$E19)</f>
        <v>0</v>
      </c>
      <c r="L19" s="547">
        <f>'3.pielik. Invest.n.pl. aprēķ.'!K13*(1+$E19)</f>
        <v>0</v>
      </c>
      <c r="M19" s="547">
        <f>'3.pielik. Invest.n.pl. aprēķ.'!L13*(1+$E19)</f>
        <v>0</v>
      </c>
      <c r="N19" s="547">
        <f>'3.pielik. Invest.n.pl. aprēķ.'!M13*(1+$E19)</f>
        <v>0</v>
      </c>
      <c r="O19" s="547">
        <f>'3.pielik. Invest.n.pl. aprēķ.'!N13*(1+$E19)</f>
        <v>0</v>
      </c>
      <c r="P19" s="547">
        <f>'3.pielik. Invest.n.pl. aprēķ.'!O13*(1+$E19)</f>
        <v>0</v>
      </c>
      <c r="Q19" s="547">
        <f>'3.pielik. Invest.n.pl. aprēķ.'!P13*(1+$E19)</f>
        <v>0</v>
      </c>
      <c r="R19" s="547">
        <f>'3.pielik. Invest.n.pl. aprēķ.'!Q13*(1+$E19)</f>
        <v>0</v>
      </c>
      <c r="S19" s="547">
        <f>'3.pielik. Invest.n.pl. aprēķ.'!R13*(1+$E19)</f>
        <v>0</v>
      </c>
      <c r="T19" s="547">
        <f>'3.pielik. Invest.n.pl. aprēķ.'!S13*(1+$E19)</f>
        <v>0</v>
      </c>
      <c r="U19" s="547">
        <f>'3.pielik. Invest.n.pl. aprēķ.'!T13*(1+$E19)</f>
        <v>0</v>
      </c>
      <c r="V19" s="547">
        <f>'3.pielik. Invest.n.pl. aprēķ.'!U13*(1+$E19)</f>
        <v>0</v>
      </c>
      <c r="W19" s="547">
        <f>'3.pielik. Invest.n.pl. aprēķ.'!V13*(1+$E19)</f>
        <v>0</v>
      </c>
      <c r="X19" s="547">
        <f>'3.pielik. Invest.n.pl. aprēķ.'!W13*(1+$E19)</f>
        <v>0</v>
      </c>
      <c r="Y19" s="547">
        <f>'3.pielik. Invest.n.pl. aprēķ.'!X13*(1+$E19)</f>
        <v>0</v>
      </c>
      <c r="Z19" s="547">
        <f>'3.pielik. Invest.n.pl. aprēķ.'!Y13*(1+$E19)</f>
        <v>0</v>
      </c>
      <c r="AA19" s="547">
        <f>'3.pielik. Invest.n.pl. aprēķ.'!Z13*(1+$E19)</f>
        <v>0</v>
      </c>
      <c r="AB19" s="447">
        <f t="shared" si="1"/>
        <v>0</v>
      </c>
    </row>
    <row r="20" spans="1:28" s="545" customFormat="1" ht="12.75">
      <c r="A20" s="562"/>
      <c r="B20" s="565" t="s">
        <v>78</v>
      </c>
      <c r="C20" s="360" t="str">
        <f>'9.pielik jutīguma analīze-Inv.'!C14</f>
        <v>Ietaupītās izmaksas no MK noteikumu Nr.91 16.2.3.apakšpunktā noteiktajām darbībām</v>
      </c>
      <c r="D20" s="470"/>
      <c r="E20" s="471">
        <v>0</v>
      </c>
      <c r="F20" s="107" t="s">
        <v>352</v>
      </c>
      <c r="G20" s="547">
        <f>'3.pielik. Invest.n.pl. aprēķ.'!F14*(1+$E20)</f>
        <v>0</v>
      </c>
      <c r="H20" s="547">
        <f>'3.pielik. Invest.n.pl. aprēķ.'!G14*(1+$E20)</f>
        <v>0</v>
      </c>
      <c r="I20" s="547">
        <f>'3.pielik. Invest.n.pl. aprēķ.'!H14*(1+$E20)</f>
        <v>0</v>
      </c>
      <c r="J20" s="547">
        <f>'3.pielik. Invest.n.pl. aprēķ.'!I14*(1+$E20)</f>
        <v>0</v>
      </c>
      <c r="K20" s="547">
        <f>'3.pielik. Invest.n.pl. aprēķ.'!J14*(1+$E20)</f>
        <v>0</v>
      </c>
      <c r="L20" s="547">
        <f>'3.pielik. Invest.n.pl. aprēķ.'!K14*(1+$E20)</f>
        <v>0</v>
      </c>
      <c r="M20" s="547">
        <f>'3.pielik. Invest.n.pl. aprēķ.'!L14*(1+$E20)</f>
        <v>0</v>
      </c>
      <c r="N20" s="547">
        <f>'3.pielik. Invest.n.pl. aprēķ.'!M14*(1+$E20)</f>
        <v>0</v>
      </c>
      <c r="O20" s="547">
        <f>'3.pielik. Invest.n.pl. aprēķ.'!N14*(1+$E20)</f>
        <v>0</v>
      </c>
      <c r="P20" s="547">
        <f>'3.pielik. Invest.n.pl. aprēķ.'!O14*(1+$E20)</f>
        <v>0</v>
      </c>
      <c r="Q20" s="547">
        <f>'3.pielik. Invest.n.pl. aprēķ.'!P14*(1+$E20)</f>
        <v>0</v>
      </c>
      <c r="R20" s="547">
        <f>'3.pielik. Invest.n.pl. aprēķ.'!Q14*(1+$E20)</f>
        <v>0</v>
      </c>
      <c r="S20" s="547">
        <f>'3.pielik. Invest.n.pl. aprēķ.'!R14*(1+$E20)</f>
        <v>0</v>
      </c>
      <c r="T20" s="547">
        <f>'3.pielik. Invest.n.pl. aprēķ.'!S14*(1+$E20)</f>
        <v>0</v>
      </c>
      <c r="U20" s="547">
        <f>'3.pielik. Invest.n.pl. aprēķ.'!T14*(1+$E20)</f>
        <v>0</v>
      </c>
      <c r="V20" s="547">
        <f>'3.pielik. Invest.n.pl. aprēķ.'!U14*(1+$E20)</f>
        <v>0</v>
      </c>
      <c r="W20" s="547">
        <f>'3.pielik. Invest.n.pl. aprēķ.'!V14*(1+$E20)</f>
        <v>0</v>
      </c>
      <c r="X20" s="547">
        <f>'3.pielik. Invest.n.pl. aprēķ.'!W14*(1+$E20)</f>
        <v>0</v>
      </c>
      <c r="Y20" s="547">
        <f>'3.pielik. Invest.n.pl. aprēķ.'!X14*(1+$E20)</f>
        <v>0</v>
      </c>
      <c r="Z20" s="547">
        <f>'3.pielik. Invest.n.pl. aprēķ.'!Y14*(1+$E20)</f>
        <v>0</v>
      </c>
      <c r="AA20" s="547">
        <f>'3.pielik. Invest.n.pl. aprēķ.'!Z14*(1+$E20)</f>
        <v>0</v>
      </c>
      <c r="AB20" s="447">
        <f t="shared" si="1"/>
        <v>0</v>
      </c>
    </row>
    <row r="21" spans="1:28" s="105" customFormat="1" ht="12.75">
      <c r="A21" s="112"/>
      <c r="B21" s="68" t="s">
        <v>9</v>
      </c>
      <c r="C21" s="362" t="s">
        <v>10</v>
      </c>
      <c r="D21" s="567"/>
      <c r="E21" s="568">
        <v>0</v>
      </c>
      <c r="F21" s="113" t="s">
        <v>352</v>
      </c>
      <c r="G21" s="375">
        <f>'3.pielik. Invest.n.pl. aprēķ.'!F37*(1+$E21)</f>
        <v>0</v>
      </c>
      <c r="H21" s="375">
        <f>'3.pielik. Invest.n.pl. aprēķ.'!G37*(1+$E21)</f>
        <v>0</v>
      </c>
      <c r="I21" s="375">
        <f>'3.pielik. Invest.n.pl. aprēķ.'!H37*(1+$E21)</f>
        <v>0</v>
      </c>
      <c r="J21" s="375">
        <f>'3.pielik. Invest.n.pl. aprēķ.'!I37*(1+$E21)</f>
        <v>0</v>
      </c>
      <c r="K21" s="375">
        <f>'3.pielik. Invest.n.pl. aprēķ.'!J37*(1+$E21)</f>
        <v>0</v>
      </c>
      <c r="L21" s="375">
        <f>'3.pielik. Invest.n.pl. aprēķ.'!K37*(1+$E21)</f>
        <v>0</v>
      </c>
      <c r="M21" s="375">
        <f>'3.pielik. Invest.n.pl. aprēķ.'!L37*(1+$E21)</f>
        <v>0</v>
      </c>
      <c r="N21" s="375">
        <f>'3.pielik. Invest.n.pl. aprēķ.'!M37*(1+$E21)</f>
        <v>0</v>
      </c>
      <c r="O21" s="375">
        <f>'3.pielik. Invest.n.pl. aprēķ.'!N37*(1+$E21)</f>
        <v>0</v>
      </c>
      <c r="P21" s="375">
        <f>'3.pielik. Invest.n.pl. aprēķ.'!O37*(1+$E21)</f>
        <v>0</v>
      </c>
      <c r="Q21" s="375">
        <f>'3.pielik. Invest.n.pl. aprēķ.'!P37*(1+$E21)</f>
        <v>0</v>
      </c>
      <c r="R21" s="375">
        <f>'3.pielik. Invest.n.pl. aprēķ.'!Q37*(1+$E21)</f>
        <v>0</v>
      </c>
      <c r="S21" s="375">
        <f>'3.pielik. Invest.n.pl. aprēķ.'!R37*(1+$E21)</f>
        <v>0</v>
      </c>
      <c r="T21" s="375">
        <f>'3.pielik. Invest.n.pl. aprēķ.'!S37*(1+$E21)</f>
        <v>0</v>
      </c>
      <c r="U21" s="375">
        <f>'3.pielik. Invest.n.pl. aprēķ.'!T37*(1+$E21)</f>
        <v>0</v>
      </c>
      <c r="V21" s="375">
        <f>'3.pielik. Invest.n.pl. aprēķ.'!U37*(1+$E21)</f>
        <v>0</v>
      </c>
      <c r="W21" s="375">
        <f>'3.pielik. Invest.n.pl. aprēķ.'!V37*(1+$E21)</f>
        <v>0</v>
      </c>
      <c r="X21" s="375">
        <f>'3.pielik. Invest.n.pl. aprēķ.'!W37*(1+$E21)</f>
        <v>0</v>
      </c>
      <c r="Y21" s="375">
        <f>'3.pielik. Invest.n.pl. aprēķ.'!X37*(1+$E21)</f>
        <v>0</v>
      </c>
      <c r="Z21" s="375">
        <f>'3.pielik. Invest.n.pl. aprēķ.'!Y37*(1+$E21)</f>
        <v>0</v>
      </c>
      <c r="AA21" s="375">
        <f>'3.pielik. Invest.n.pl. aprēķ.'!Z37*(1+$E21)</f>
        <v>0</v>
      </c>
      <c r="AB21" s="452">
        <f t="shared" si="1"/>
        <v>0</v>
      </c>
    </row>
    <row r="22" spans="1:28" s="105" customFormat="1" ht="12.75">
      <c r="A22" s="112"/>
      <c r="B22" s="68" t="s">
        <v>11</v>
      </c>
      <c r="C22" s="362" t="s">
        <v>243</v>
      </c>
      <c r="D22" s="386"/>
      <c r="E22" s="569"/>
      <c r="F22" s="113" t="s">
        <v>352</v>
      </c>
      <c r="G22" s="399">
        <f>G18+G21+G13+G8</f>
        <v>0</v>
      </c>
      <c r="H22" s="399">
        <f aca="true" t="shared" si="5" ref="H22:AA22">H18+H21+H13+H8</f>
        <v>0</v>
      </c>
      <c r="I22" s="399">
        <f t="shared" si="5"/>
        <v>0</v>
      </c>
      <c r="J22" s="399">
        <f t="shared" si="5"/>
        <v>0</v>
      </c>
      <c r="K22" s="399">
        <f t="shared" si="5"/>
        <v>0</v>
      </c>
      <c r="L22" s="399">
        <f t="shared" si="5"/>
        <v>0</v>
      </c>
      <c r="M22" s="399">
        <f t="shared" si="5"/>
        <v>0</v>
      </c>
      <c r="N22" s="399">
        <f>N18+N21+N13+N8</f>
        <v>0</v>
      </c>
      <c r="O22" s="399">
        <f t="shared" si="5"/>
        <v>0</v>
      </c>
      <c r="P22" s="399">
        <f t="shared" si="5"/>
        <v>0</v>
      </c>
      <c r="Q22" s="399">
        <f t="shared" si="5"/>
        <v>0</v>
      </c>
      <c r="R22" s="399">
        <f t="shared" si="5"/>
        <v>0</v>
      </c>
      <c r="S22" s="399">
        <f t="shared" si="5"/>
        <v>0</v>
      </c>
      <c r="T22" s="399">
        <f t="shared" si="5"/>
        <v>0</v>
      </c>
      <c r="U22" s="399">
        <f t="shared" si="5"/>
        <v>0</v>
      </c>
      <c r="V22" s="399">
        <f t="shared" si="5"/>
        <v>0</v>
      </c>
      <c r="W22" s="399">
        <f t="shared" si="5"/>
        <v>0</v>
      </c>
      <c r="X22" s="399">
        <f t="shared" si="5"/>
        <v>0</v>
      </c>
      <c r="Y22" s="399">
        <f t="shared" si="5"/>
        <v>0</v>
      </c>
      <c r="Z22" s="399">
        <f t="shared" si="5"/>
        <v>0</v>
      </c>
      <c r="AA22" s="399">
        <f t="shared" si="5"/>
        <v>0</v>
      </c>
      <c r="AB22" s="452">
        <f t="shared" si="1"/>
        <v>0</v>
      </c>
    </row>
    <row r="23" spans="1:28" s="105" customFormat="1" ht="12.75">
      <c r="A23" s="112"/>
      <c r="B23" s="68" t="s">
        <v>58</v>
      </c>
      <c r="C23" s="68" t="s">
        <v>200</v>
      </c>
      <c r="D23" s="68"/>
      <c r="E23" s="186"/>
      <c r="F23" s="113" t="s">
        <v>352</v>
      </c>
      <c r="G23" s="579">
        <f aca="true" t="shared" si="6" ref="G23:M23">SUM(G24:G25)</f>
        <v>0</v>
      </c>
      <c r="H23" s="579">
        <f t="shared" si="6"/>
        <v>0</v>
      </c>
      <c r="I23" s="579">
        <f t="shared" si="6"/>
        <v>0</v>
      </c>
      <c r="J23" s="579">
        <f t="shared" si="6"/>
        <v>0</v>
      </c>
      <c r="K23" s="579">
        <f t="shared" si="6"/>
        <v>0</v>
      </c>
      <c r="L23" s="579">
        <f t="shared" si="6"/>
        <v>0</v>
      </c>
      <c r="M23" s="579">
        <f t="shared" si="6"/>
        <v>0</v>
      </c>
      <c r="N23" s="579">
        <f aca="true" t="shared" si="7" ref="N23:AA23">SUM(N24:N25)</f>
        <v>0</v>
      </c>
      <c r="O23" s="579">
        <f t="shared" si="7"/>
        <v>0</v>
      </c>
      <c r="P23" s="579">
        <f t="shared" si="7"/>
        <v>0</v>
      </c>
      <c r="Q23" s="579">
        <f t="shared" si="7"/>
        <v>0</v>
      </c>
      <c r="R23" s="579">
        <f t="shared" si="7"/>
        <v>0</v>
      </c>
      <c r="S23" s="579">
        <f t="shared" si="7"/>
        <v>0</v>
      </c>
      <c r="T23" s="579">
        <f t="shared" si="7"/>
        <v>0</v>
      </c>
      <c r="U23" s="579">
        <f t="shared" si="7"/>
        <v>0</v>
      </c>
      <c r="V23" s="579">
        <f t="shared" si="7"/>
        <v>0</v>
      </c>
      <c r="W23" s="579">
        <f t="shared" si="7"/>
        <v>0</v>
      </c>
      <c r="X23" s="579">
        <f t="shared" si="7"/>
        <v>0</v>
      </c>
      <c r="Y23" s="579">
        <f t="shared" si="7"/>
        <v>0</v>
      </c>
      <c r="Z23" s="579">
        <f t="shared" si="7"/>
        <v>0</v>
      </c>
      <c r="AA23" s="579">
        <f t="shared" si="7"/>
        <v>0</v>
      </c>
      <c r="AB23" s="452">
        <f t="shared" si="1"/>
        <v>0</v>
      </c>
    </row>
    <row r="24" spans="1:28" s="545" customFormat="1" ht="12.75">
      <c r="A24" s="562"/>
      <c r="B24" s="360" t="s">
        <v>244</v>
      </c>
      <c r="C24" s="360">
        <f>'8.piel. Socekon.an. aprēķ'!C18</f>
        <v>0</v>
      </c>
      <c r="D24" s="470"/>
      <c r="E24" s="471">
        <v>0</v>
      </c>
      <c r="F24" s="107" t="s">
        <v>352</v>
      </c>
      <c r="G24" s="580">
        <f>'8.piel. Socekon.an. aprēķ'!F18*(1+$E24)</f>
        <v>0</v>
      </c>
      <c r="H24" s="580">
        <f>'8.piel. Socekon.an. aprēķ'!G18*(1+$E24)</f>
        <v>0</v>
      </c>
      <c r="I24" s="580">
        <f>'8.piel. Socekon.an. aprēķ'!H18*(1+$E24)</f>
        <v>0</v>
      </c>
      <c r="J24" s="580">
        <f>'8.piel. Socekon.an. aprēķ'!I18*(1+$E24)</f>
        <v>0</v>
      </c>
      <c r="K24" s="580">
        <f>'8.piel. Socekon.an. aprēķ'!J18*(1+$E24)</f>
        <v>0</v>
      </c>
      <c r="L24" s="580">
        <f>'8.piel. Socekon.an. aprēķ'!K18*(1+$E24)</f>
        <v>0</v>
      </c>
      <c r="M24" s="580">
        <f>'8.piel. Socekon.an. aprēķ'!L18*(1+$E24)</f>
        <v>0</v>
      </c>
      <c r="N24" s="580">
        <f>'8.piel. Socekon.an. aprēķ'!M18*(1+$E24)</f>
        <v>0</v>
      </c>
      <c r="O24" s="580">
        <f>'8.piel. Socekon.an. aprēķ'!N18*(1+$E24)</f>
        <v>0</v>
      </c>
      <c r="P24" s="580">
        <f>'8.piel. Socekon.an. aprēķ'!O18*(1+$E24)</f>
        <v>0</v>
      </c>
      <c r="Q24" s="580">
        <f>'8.piel. Socekon.an. aprēķ'!P18*(1+$E24)</f>
        <v>0</v>
      </c>
      <c r="R24" s="580">
        <f>'8.piel. Socekon.an. aprēķ'!Q18*(1+$E24)</f>
        <v>0</v>
      </c>
      <c r="S24" s="580">
        <f>'8.piel. Socekon.an. aprēķ'!R18*(1+$E24)</f>
        <v>0</v>
      </c>
      <c r="T24" s="580">
        <f>'8.piel. Socekon.an. aprēķ'!S18*(1+$E24)</f>
        <v>0</v>
      </c>
      <c r="U24" s="580">
        <f>'8.piel. Socekon.an. aprēķ'!T18*(1+$E24)</f>
        <v>0</v>
      </c>
      <c r="V24" s="580">
        <f>'8.piel. Socekon.an. aprēķ'!U18*(1+$E24)</f>
        <v>0</v>
      </c>
      <c r="W24" s="580">
        <f>'8.piel. Socekon.an. aprēķ'!V18*(1+$E24)</f>
        <v>0</v>
      </c>
      <c r="X24" s="580">
        <f>'8.piel. Socekon.an. aprēķ'!W18*(1+$E24)</f>
        <v>0</v>
      </c>
      <c r="Y24" s="580">
        <f>'8.piel. Socekon.an. aprēķ'!X18*(1+$E24)</f>
        <v>0</v>
      </c>
      <c r="Z24" s="580">
        <f>'8.piel. Socekon.an. aprēķ'!Y18*(1+$E24)</f>
        <v>0</v>
      </c>
      <c r="AA24" s="580">
        <f>'8.piel. Socekon.an. aprēķ'!Z18*(1+$E24)</f>
        <v>0</v>
      </c>
      <c r="AB24" s="447">
        <f t="shared" si="1"/>
        <v>0</v>
      </c>
    </row>
    <row r="25" spans="1:28" s="545" customFormat="1" ht="12.75">
      <c r="A25" s="562"/>
      <c r="B25" s="360" t="s">
        <v>245</v>
      </c>
      <c r="C25" s="360">
        <f>'8.piel. Socekon.an. aprēķ'!C19</f>
        <v>0</v>
      </c>
      <c r="D25" s="470"/>
      <c r="E25" s="471">
        <v>0</v>
      </c>
      <c r="F25" s="107" t="s">
        <v>352</v>
      </c>
      <c r="G25" s="580">
        <f>'8.piel. Socekon.an. aprēķ'!F19*(1+$E25)</f>
        <v>0</v>
      </c>
      <c r="H25" s="580">
        <f>'8.piel. Socekon.an. aprēķ'!G19*(1+$E25)</f>
        <v>0</v>
      </c>
      <c r="I25" s="580">
        <f>'8.piel. Socekon.an. aprēķ'!H19*(1+$E25)</f>
        <v>0</v>
      </c>
      <c r="J25" s="580">
        <f>'8.piel. Socekon.an. aprēķ'!I19*(1+$E25)</f>
        <v>0</v>
      </c>
      <c r="K25" s="580">
        <f>'8.piel. Socekon.an. aprēķ'!J19*(1+$E25)</f>
        <v>0</v>
      </c>
      <c r="L25" s="580">
        <f>'8.piel. Socekon.an. aprēķ'!K19*(1+$E25)</f>
        <v>0</v>
      </c>
      <c r="M25" s="580">
        <f>'8.piel. Socekon.an. aprēķ'!L19*(1+$E25)</f>
        <v>0</v>
      </c>
      <c r="N25" s="580">
        <f>'8.piel. Socekon.an. aprēķ'!M19*(1+$E25)</f>
        <v>0</v>
      </c>
      <c r="O25" s="580">
        <f>'8.piel. Socekon.an. aprēķ'!N19*(1+$E25)</f>
        <v>0</v>
      </c>
      <c r="P25" s="580">
        <f>'8.piel. Socekon.an. aprēķ'!O19*(1+$E25)</f>
        <v>0</v>
      </c>
      <c r="Q25" s="580">
        <f>'8.piel. Socekon.an. aprēķ'!P19*(1+$E25)</f>
        <v>0</v>
      </c>
      <c r="R25" s="580">
        <f>'8.piel. Socekon.an. aprēķ'!Q19*(1+$E25)</f>
        <v>0</v>
      </c>
      <c r="S25" s="580">
        <f>'8.piel. Socekon.an. aprēķ'!R19*(1+$E25)</f>
        <v>0</v>
      </c>
      <c r="T25" s="580">
        <f>'8.piel. Socekon.an. aprēķ'!S19*(1+$E25)</f>
        <v>0</v>
      </c>
      <c r="U25" s="580">
        <f>'8.piel. Socekon.an. aprēķ'!T19*(1+$E25)</f>
        <v>0</v>
      </c>
      <c r="V25" s="580">
        <f>'8.piel. Socekon.an. aprēķ'!U19*(1+$E25)</f>
        <v>0</v>
      </c>
      <c r="W25" s="580">
        <f>'8.piel. Socekon.an. aprēķ'!V19*(1+$E25)</f>
        <v>0</v>
      </c>
      <c r="X25" s="580">
        <f>'8.piel. Socekon.an. aprēķ'!W19*(1+$E25)</f>
        <v>0</v>
      </c>
      <c r="Y25" s="580">
        <f>'8.piel. Socekon.an. aprēķ'!X19*(1+$E25)</f>
        <v>0</v>
      </c>
      <c r="Z25" s="580">
        <f>'8.piel. Socekon.an. aprēķ'!Y19*(1+$E25)</f>
        <v>0</v>
      </c>
      <c r="AA25" s="580">
        <f>'8.piel. Socekon.an. aprēķ'!Z19*(1+$E25)</f>
        <v>0</v>
      </c>
      <c r="AB25" s="447">
        <f t="shared" si="1"/>
        <v>0</v>
      </c>
    </row>
    <row r="26" spans="1:28" s="105" customFormat="1" ht="12.75">
      <c r="A26" s="112"/>
      <c r="B26" s="362" t="s">
        <v>59</v>
      </c>
      <c r="C26" s="362" t="s">
        <v>6</v>
      </c>
      <c r="D26" s="386"/>
      <c r="E26" s="570"/>
      <c r="F26" s="113" t="s">
        <v>352</v>
      </c>
      <c r="G26" s="581">
        <f>G27+G31</f>
        <v>0</v>
      </c>
      <c r="H26" s="581">
        <f aca="true" t="shared" si="8" ref="H26:AA26">SUM(H27:H31)</f>
        <v>0</v>
      </c>
      <c r="I26" s="581">
        <f t="shared" si="8"/>
        <v>0</v>
      </c>
      <c r="J26" s="581">
        <f t="shared" si="8"/>
        <v>0</v>
      </c>
      <c r="K26" s="581">
        <f t="shared" si="8"/>
        <v>0</v>
      </c>
      <c r="L26" s="581">
        <f t="shared" si="8"/>
        <v>0</v>
      </c>
      <c r="M26" s="581">
        <f t="shared" si="8"/>
        <v>0</v>
      </c>
      <c r="N26" s="581">
        <f t="shared" si="8"/>
        <v>0</v>
      </c>
      <c r="O26" s="581">
        <f t="shared" si="8"/>
        <v>0</v>
      </c>
      <c r="P26" s="581">
        <f t="shared" si="8"/>
        <v>0</v>
      </c>
      <c r="Q26" s="581">
        <f t="shared" si="8"/>
        <v>0</v>
      </c>
      <c r="R26" s="581">
        <f t="shared" si="8"/>
        <v>0</v>
      </c>
      <c r="S26" s="581">
        <f t="shared" si="8"/>
        <v>0</v>
      </c>
      <c r="T26" s="581">
        <f t="shared" si="8"/>
        <v>0</v>
      </c>
      <c r="U26" s="581">
        <f t="shared" si="8"/>
        <v>0</v>
      </c>
      <c r="V26" s="581">
        <f t="shared" si="8"/>
        <v>0</v>
      </c>
      <c r="W26" s="581">
        <f t="shared" si="8"/>
        <v>0</v>
      </c>
      <c r="X26" s="581">
        <f t="shared" si="8"/>
        <v>0</v>
      </c>
      <c r="Y26" s="581">
        <f t="shared" si="8"/>
        <v>0</v>
      </c>
      <c r="Z26" s="581">
        <f t="shared" si="8"/>
        <v>0</v>
      </c>
      <c r="AA26" s="581">
        <f t="shared" si="8"/>
        <v>0</v>
      </c>
      <c r="AB26" s="452">
        <f t="shared" si="1"/>
        <v>0</v>
      </c>
    </row>
    <row r="27" spans="1:28" s="545" customFormat="1" ht="12.75">
      <c r="A27" s="562"/>
      <c r="B27" s="360" t="s">
        <v>246</v>
      </c>
      <c r="C27" s="360" t="str">
        <f>'9.pielik jutīguma analīze-Inv.'!C16</f>
        <v>Darbības izmaksas darbībām izņemot MK noteikumu Nr.91 16.2.3.apakšpunktā noteiktās</v>
      </c>
      <c r="D27" s="470"/>
      <c r="E27" s="471">
        <v>0</v>
      </c>
      <c r="F27" s="107" t="s">
        <v>352</v>
      </c>
      <c r="G27" s="580">
        <f>SUM(G28:G30)</f>
        <v>0</v>
      </c>
      <c r="H27" s="580">
        <f>'3.pielik. Invest.n.pl. aprēķ.'!G16*(1+$E27)</f>
        <v>0</v>
      </c>
      <c r="I27" s="580">
        <f>'3.pielik. Invest.n.pl. aprēķ.'!H16*(1+$E27)</f>
        <v>0</v>
      </c>
      <c r="J27" s="580">
        <f>'3.pielik. Invest.n.pl. aprēķ.'!I16*(1+$E27)</f>
        <v>0</v>
      </c>
      <c r="K27" s="580">
        <f>'3.pielik. Invest.n.pl. aprēķ.'!J16*(1+$E27)</f>
        <v>0</v>
      </c>
      <c r="L27" s="580">
        <f>'3.pielik. Invest.n.pl. aprēķ.'!K16*(1+$E27)</f>
        <v>0</v>
      </c>
      <c r="M27" s="580">
        <f>'3.pielik. Invest.n.pl. aprēķ.'!L16*(1+$E27)</f>
        <v>0</v>
      </c>
      <c r="N27" s="580">
        <f>'3.pielik. Invest.n.pl. aprēķ.'!M16*(1+$E27)</f>
        <v>0</v>
      </c>
      <c r="O27" s="580">
        <f>'3.pielik. Invest.n.pl. aprēķ.'!N16*(1+$E27)</f>
        <v>0</v>
      </c>
      <c r="P27" s="580">
        <f>'3.pielik. Invest.n.pl. aprēķ.'!O16*(1+$E27)</f>
        <v>0</v>
      </c>
      <c r="Q27" s="580">
        <f>'3.pielik. Invest.n.pl. aprēķ.'!P16*(1+$E27)</f>
        <v>0</v>
      </c>
      <c r="R27" s="580">
        <f>'3.pielik. Invest.n.pl. aprēķ.'!Q16*(1+$E27)</f>
        <v>0</v>
      </c>
      <c r="S27" s="580">
        <f>'3.pielik. Invest.n.pl. aprēķ.'!R16*(1+$E27)</f>
        <v>0</v>
      </c>
      <c r="T27" s="580">
        <f>'3.pielik. Invest.n.pl. aprēķ.'!S16*(1+$E27)</f>
        <v>0</v>
      </c>
      <c r="U27" s="580">
        <f>'3.pielik. Invest.n.pl. aprēķ.'!T16*(1+$E27)</f>
        <v>0</v>
      </c>
      <c r="V27" s="580">
        <f>'3.pielik. Invest.n.pl. aprēķ.'!U16*(1+$E27)</f>
        <v>0</v>
      </c>
      <c r="W27" s="580">
        <f>'3.pielik. Invest.n.pl. aprēķ.'!V16*(1+$E27)</f>
        <v>0</v>
      </c>
      <c r="X27" s="580">
        <f>'3.pielik. Invest.n.pl. aprēķ.'!W16*(1+$E27)</f>
        <v>0</v>
      </c>
      <c r="Y27" s="580">
        <f>'3.pielik. Invest.n.pl. aprēķ.'!X16*(1+$E27)</f>
        <v>0</v>
      </c>
      <c r="Z27" s="580">
        <f>'3.pielik. Invest.n.pl. aprēķ.'!Y16*(1+$E27)</f>
        <v>0</v>
      </c>
      <c r="AA27" s="580">
        <f>'3.pielik. Invest.n.pl. aprēķ.'!Z16*(1+$E27)</f>
        <v>0</v>
      </c>
      <c r="AB27" s="447">
        <f t="shared" si="1"/>
        <v>0</v>
      </c>
    </row>
    <row r="28" spans="1:28" s="545" customFormat="1" ht="12.75">
      <c r="A28" s="562"/>
      <c r="B28" s="559" t="s">
        <v>248</v>
      </c>
      <c r="C28" s="559">
        <f>'3.pielik. Invest.n.pl. aprēķ.'!C17</f>
        <v>0</v>
      </c>
      <c r="D28" s="470"/>
      <c r="E28" s="471">
        <v>0</v>
      </c>
      <c r="F28" s="107" t="s">
        <v>352</v>
      </c>
      <c r="G28" s="580">
        <f>'3.pielik. Invest.n.pl. aprēķ.'!F17*(1+$E28)</f>
        <v>0</v>
      </c>
      <c r="H28" s="580">
        <f>'3.pielik. Invest.n.pl. aprēķ.'!G17*(1+$E28)</f>
        <v>0</v>
      </c>
      <c r="I28" s="580">
        <f>'3.pielik. Invest.n.pl. aprēķ.'!H17*(1+$E28)</f>
        <v>0</v>
      </c>
      <c r="J28" s="580">
        <f>'3.pielik. Invest.n.pl. aprēķ.'!I17*(1+$E28)</f>
        <v>0</v>
      </c>
      <c r="K28" s="580">
        <f>'3.pielik. Invest.n.pl. aprēķ.'!J17*(1+$E28)</f>
        <v>0</v>
      </c>
      <c r="L28" s="580">
        <f>'3.pielik. Invest.n.pl. aprēķ.'!K17*(1+$E28)</f>
        <v>0</v>
      </c>
      <c r="M28" s="580">
        <f>'3.pielik. Invest.n.pl. aprēķ.'!L17*(1+$E28)</f>
        <v>0</v>
      </c>
      <c r="N28" s="580">
        <f>'3.pielik. Invest.n.pl. aprēķ.'!M17*(1+$E28)</f>
        <v>0</v>
      </c>
      <c r="O28" s="580">
        <f>'3.pielik. Invest.n.pl. aprēķ.'!N17*(1+$E28)</f>
        <v>0</v>
      </c>
      <c r="P28" s="580">
        <f>'3.pielik. Invest.n.pl. aprēķ.'!O17*(1+$E28)</f>
        <v>0</v>
      </c>
      <c r="Q28" s="580">
        <f>'3.pielik. Invest.n.pl. aprēķ.'!P17*(1+$E28)</f>
        <v>0</v>
      </c>
      <c r="R28" s="580">
        <f>'3.pielik. Invest.n.pl. aprēķ.'!Q17*(1+$E28)</f>
        <v>0</v>
      </c>
      <c r="S28" s="580">
        <f>'3.pielik. Invest.n.pl. aprēķ.'!R17*(1+$E28)</f>
        <v>0</v>
      </c>
      <c r="T28" s="580">
        <f>'3.pielik. Invest.n.pl. aprēķ.'!S17*(1+$E28)</f>
        <v>0</v>
      </c>
      <c r="U28" s="580">
        <f>'3.pielik. Invest.n.pl. aprēķ.'!T17*(1+$E28)</f>
        <v>0</v>
      </c>
      <c r="V28" s="580">
        <f>'3.pielik. Invest.n.pl. aprēķ.'!U17*(1+$E28)</f>
        <v>0</v>
      </c>
      <c r="W28" s="580">
        <f>'3.pielik. Invest.n.pl. aprēķ.'!V17*(1+$E28)</f>
        <v>0</v>
      </c>
      <c r="X28" s="580">
        <f>'3.pielik. Invest.n.pl. aprēķ.'!W17*(1+$E28)</f>
        <v>0</v>
      </c>
      <c r="Y28" s="580">
        <f>'3.pielik. Invest.n.pl. aprēķ.'!X17*(1+$E28)</f>
        <v>0</v>
      </c>
      <c r="Z28" s="580">
        <f>'3.pielik. Invest.n.pl. aprēķ.'!Y17*(1+$E28)</f>
        <v>0</v>
      </c>
      <c r="AA28" s="580">
        <f>'3.pielik. Invest.n.pl. aprēķ.'!Z17*(1+$E28)</f>
        <v>0</v>
      </c>
      <c r="AB28" s="447">
        <f t="shared" si="1"/>
        <v>0</v>
      </c>
    </row>
    <row r="29" spans="1:28" s="545" customFormat="1" ht="12.75">
      <c r="A29" s="562"/>
      <c r="B29" s="559" t="s">
        <v>249</v>
      </c>
      <c r="C29" s="559">
        <f>'3.pielik. Invest.n.pl. aprēķ.'!C18</f>
        <v>0</v>
      </c>
      <c r="D29" s="470"/>
      <c r="E29" s="471">
        <v>0</v>
      </c>
      <c r="F29" s="107" t="s">
        <v>352</v>
      </c>
      <c r="G29" s="580">
        <f>'3.pielik. Invest.n.pl. aprēķ.'!F18*(1+$E29)</f>
        <v>0</v>
      </c>
      <c r="H29" s="580">
        <f>'3.pielik. Invest.n.pl. aprēķ.'!G18*(1+$E29)</f>
        <v>0</v>
      </c>
      <c r="I29" s="580">
        <f>'3.pielik. Invest.n.pl. aprēķ.'!H18*(1+$E29)</f>
        <v>0</v>
      </c>
      <c r="J29" s="580">
        <f>'3.pielik. Invest.n.pl. aprēķ.'!I18*(1+$E29)</f>
        <v>0</v>
      </c>
      <c r="K29" s="580">
        <f>'3.pielik. Invest.n.pl. aprēķ.'!J18*(1+$E29)</f>
        <v>0</v>
      </c>
      <c r="L29" s="580">
        <f>'3.pielik. Invest.n.pl. aprēķ.'!K18*(1+$E29)</f>
        <v>0</v>
      </c>
      <c r="M29" s="580">
        <f>'3.pielik. Invest.n.pl. aprēķ.'!L18*(1+$E29)</f>
        <v>0</v>
      </c>
      <c r="N29" s="580">
        <f>'3.pielik. Invest.n.pl. aprēķ.'!M18*(1+$E29)</f>
        <v>0</v>
      </c>
      <c r="O29" s="580">
        <f>'3.pielik. Invest.n.pl. aprēķ.'!N18*(1+$E29)</f>
        <v>0</v>
      </c>
      <c r="P29" s="580">
        <f>'3.pielik. Invest.n.pl. aprēķ.'!O18*(1+$E29)</f>
        <v>0</v>
      </c>
      <c r="Q29" s="580">
        <f>'3.pielik. Invest.n.pl. aprēķ.'!P18*(1+$E29)</f>
        <v>0</v>
      </c>
      <c r="R29" s="580">
        <f>'3.pielik. Invest.n.pl. aprēķ.'!Q18*(1+$E29)</f>
        <v>0</v>
      </c>
      <c r="S29" s="580">
        <f>'3.pielik. Invest.n.pl. aprēķ.'!R18*(1+$E29)</f>
        <v>0</v>
      </c>
      <c r="T29" s="580">
        <f>'3.pielik. Invest.n.pl. aprēķ.'!S18*(1+$E29)</f>
        <v>0</v>
      </c>
      <c r="U29" s="580">
        <f>'3.pielik. Invest.n.pl. aprēķ.'!T18*(1+$E29)</f>
        <v>0</v>
      </c>
      <c r="V29" s="580">
        <f>'3.pielik. Invest.n.pl. aprēķ.'!U18*(1+$E29)</f>
        <v>0</v>
      </c>
      <c r="W29" s="580">
        <f>'3.pielik. Invest.n.pl. aprēķ.'!V18*(1+$E29)</f>
        <v>0</v>
      </c>
      <c r="X29" s="580">
        <f>'3.pielik. Invest.n.pl. aprēķ.'!W18*(1+$E29)</f>
        <v>0</v>
      </c>
      <c r="Y29" s="580">
        <f>'3.pielik. Invest.n.pl. aprēķ.'!X18*(1+$E29)</f>
        <v>0</v>
      </c>
      <c r="Z29" s="580">
        <f>'3.pielik. Invest.n.pl. aprēķ.'!Y18*(1+$E29)</f>
        <v>0</v>
      </c>
      <c r="AA29" s="580">
        <f>'3.pielik. Invest.n.pl. aprēķ.'!Z18*(1+$E29)</f>
        <v>0</v>
      </c>
      <c r="AB29" s="447">
        <f t="shared" si="1"/>
        <v>0</v>
      </c>
    </row>
    <row r="30" spans="1:28" s="545" customFormat="1" ht="12.75">
      <c r="A30" s="562"/>
      <c r="B30" s="559" t="s">
        <v>250</v>
      </c>
      <c r="C30" s="559">
        <f>'3.pielik. Invest.n.pl. aprēķ.'!C19</f>
        <v>0</v>
      </c>
      <c r="D30" s="470"/>
      <c r="E30" s="471">
        <v>0</v>
      </c>
      <c r="F30" s="107" t="s">
        <v>352</v>
      </c>
      <c r="G30" s="580">
        <f>'3.pielik. Invest.n.pl. aprēķ.'!F19*(1+$E30)</f>
        <v>0</v>
      </c>
      <c r="H30" s="580">
        <f>'3.pielik. Invest.n.pl. aprēķ.'!G19*(1+$E30)</f>
        <v>0</v>
      </c>
      <c r="I30" s="580">
        <f>'3.pielik. Invest.n.pl. aprēķ.'!H19*(1+$E30)</f>
        <v>0</v>
      </c>
      <c r="J30" s="580">
        <f>'3.pielik. Invest.n.pl. aprēķ.'!I19*(1+$E30)</f>
        <v>0</v>
      </c>
      <c r="K30" s="580">
        <f>'3.pielik. Invest.n.pl. aprēķ.'!J19*(1+$E30)</f>
        <v>0</v>
      </c>
      <c r="L30" s="580">
        <f>'3.pielik. Invest.n.pl. aprēķ.'!K19*(1+$E30)</f>
        <v>0</v>
      </c>
      <c r="M30" s="580">
        <f>'3.pielik. Invest.n.pl. aprēķ.'!L19*(1+$E30)</f>
        <v>0</v>
      </c>
      <c r="N30" s="580">
        <f>'3.pielik. Invest.n.pl. aprēķ.'!M19*(1+$E30)</f>
        <v>0</v>
      </c>
      <c r="O30" s="580">
        <f>'3.pielik. Invest.n.pl. aprēķ.'!N19*(1+$E30)</f>
        <v>0</v>
      </c>
      <c r="P30" s="580">
        <f>'3.pielik. Invest.n.pl. aprēķ.'!O19*(1+$E30)</f>
        <v>0</v>
      </c>
      <c r="Q30" s="580">
        <f>'3.pielik. Invest.n.pl. aprēķ.'!P19*(1+$E30)</f>
        <v>0</v>
      </c>
      <c r="R30" s="580">
        <f>'3.pielik. Invest.n.pl. aprēķ.'!Q19*(1+$E30)</f>
        <v>0</v>
      </c>
      <c r="S30" s="580">
        <f>'3.pielik. Invest.n.pl. aprēķ.'!R19*(1+$E30)</f>
        <v>0</v>
      </c>
      <c r="T30" s="580">
        <f>'3.pielik. Invest.n.pl. aprēķ.'!S19*(1+$E30)</f>
        <v>0</v>
      </c>
      <c r="U30" s="580">
        <f>'3.pielik. Invest.n.pl. aprēķ.'!T19*(1+$E30)</f>
        <v>0</v>
      </c>
      <c r="V30" s="580">
        <f>'3.pielik. Invest.n.pl. aprēķ.'!U19*(1+$E30)</f>
        <v>0</v>
      </c>
      <c r="W30" s="580">
        <f>'3.pielik. Invest.n.pl. aprēķ.'!V19*(1+$E30)</f>
        <v>0</v>
      </c>
      <c r="X30" s="580">
        <f>'3.pielik. Invest.n.pl. aprēķ.'!W19*(1+$E30)</f>
        <v>0</v>
      </c>
      <c r="Y30" s="580">
        <f>'3.pielik. Invest.n.pl. aprēķ.'!X19*(1+$E30)</f>
        <v>0</v>
      </c>
      <c r="Z30" s="580">
        <f>'3.pielik. Invest.n.pl. aprēķ.'!Y19*(1+$E30)</f>
        <v>0</v>
      </c>
      <c r="AA30" s="580">
        <f>'3.pielik. Invest.n.pl. aprēķ.'!Z19*(1+$E30)</f>
        <v>0</v>
      </c>
      <c r="AB30" s="447">
        <f t="shared" si="1"/>
        <v>0</v>
      </c>
    </row>
    <row r="31" spans="1:28" s="545" customFormat="1" ht="12.75">
      <c r="A31" s="562"/>
      <c r="B31" s="360" t="s">
        <v>247</v>
      </c>
      <c r="C31" s="360" t="str">
        <f>'9.pielik jutīguma analīze-Inv.'!C20</f>
        <v>Darbības izmaksas MK noteikumu Nr.91 16.2.3.apakšpunktā noteiktajām darbībām</v>
      </c>
      <c r="D31" s="470"/>
      <c r="E31" s="471">
        <v>0</v>
      </c>
      <c r="F31" s="107" t="s">
        <v>352</v>
      </c>
      <c r="G31" s="580">
        <f>'3.pielik. Invest.n.pl. aprēķ.'!F17*(1+$E31)</f>
        <v>0</v>
      </c>
      <c r="H31" s="580">
        <f>'3.pielik. Invest.n.pl. aprēķ.'!G17*(1+$E31)</f>
        <v>0</v>
      </c>
      <c r="I31" s="580">
        <f>'3.pielik. Invest.n.pl. aprēķ.'!H17*(1+$E31)</f>
        <v>0</v>
      </c>
      <c r="J31" s="580">
        <f>'3.pielik. Invest.n.pl. aprēķ.'!I17*(1+$E31)</f>
        <v>0</v>
      </c>
      <c r="K31" s="580">
        <f>'3.pielik. Invest.n.pl. aprēķ.'!J17*(1+$E31)</f>
        <v>0</v>
      </c>
      <c r="L31" s="580">
        <f>'3.pielik. Invest.n.pl. aprēķ.'!K17*(1+$E31)</f>
        <v>0</v>
      </c>
      <c r="M31" s="580">
        <f>'3.pielik. Invest.n.pl. aprēķ.'!L17*(1+$E31)</f>
        <v>0</v>
      </c>
      <c r="N31" s="580">
        <f>'3.pielik. Invest.n.pl. aprēķ.'!M17*(1+$E31)</f>
        <v>0</v>
      </c>
      <c r="O31" s="580">
        <f>'3.pielik. Invest.n.pl. aprēķ.'!N17*(1+$E31)</f>
        <v>0</v>
      </c>
      <c r="P31" s="580">
        <f>'3.pielik. Invest.n.pl. aprēķ.'!O17*(1+$E31)</f>
        <v>0</v>
      </c>
      <c r="Q31" s="580">
        <f>'3.pielik. Invest.n.pl. aprēķ.'!P17*(1+$E31)</f>
        <v>0</v>
      </c>
      <c r="R31" s="580">
        <f>'3.pielik. Invest.n.pl. aprēķ.'!Q17*(1+$E31)</f>
        <v>0</v>
      </c>
      <c r="S31" s="580">
        <f>'3.pielik. Invest.n.pl. aprēķ.'!R17*(1+$E31)</f>
        <v>0</v>
      </c>
      <c r="T31" s="580">
        <f>'3.pielik. Invest.n.pl. aprēķ.'!S17*(1+$E31)</f>
        <v>0</v>
      </c>
      <c r="U31" s="580">
        <f>'3.pielik. Invest.n.pl. aprēķ.'!T17*(1+$E31)</f>
        <v>0</v>
      </c>
      <c r="V31" s="580">
        <f>'3.pielik. Invest.n.pl. aprēķ.'!U17*(1+$E31)</f>
        <v>0</v>
      </c>
      <c r="W31" s="580">
        <f>'3.pielik. Invest.n.pl. aprēķ.'!V17*(1+$E31)</f>
        <v>0</v>
      </c>
      <c r="X31" s="580">
        <f>'3.pielik. Invest.n.pl. aprēķ.'!W17*(1+$E31)</f>
        <v>0</v>
      </c>
      <c r="Y31" s="580">
        <f>'3.pielik. Invest.n.pl. aprēķ.'!X17*(1+$E31)</f>
        <v>0</v>
      </c>
      <c r="Z31" s="580">
        <f>'3.pielik. Invest.n.pl. aprēķ.'!Y17*(1+$E31)</f>
        <v>0</v>
      </c>
      <c r="AA31" s="580">
        <f>'3.pielik. Invest.n.pl. aprēķ.'!Z17*(1+$E31)</f>
        <v>0</v>
      </c>
      <c r="AB31" s="447">
        <f t="shared" si="1"/>
        <v>0</v>
      </c>
    </row>
    <row r="32" spans="1:28" s="105" customFormat="1" ht="12.75">
      <c r="A32" s="112"/>
      <c r="B32" s="68" t="s">
        <v>60</v>
      </c>
      <c r="C32" s="362" t="s">
        <v>8</v>
      </c>
      <c r="D32" s="362"/>
      <c r="E32" s="570"/>
      <c r="F32" s="113" t="s">
        <v>352</v>
      </c>
      <c r="G32" s="579">
        <f>'8.piel. Socekon.an. aprēķ'!F21*(1+$E32)</f>
        <v>0</v>
      </c>
      <c r="H32" s="579">
        <f>'8.piel. Socekon.an. aprēķ'!G21*(1+$E32)</f>
        <v>0</v>
      </c>
      <c r="I32" s="579">
        <f>'8.piel. Socekon.an. aprēķ'!H21*(1+$E32)</f>
        <v>0</v>
      </c>
      <c r="J32" s="579">
        <f>'8.piel. Socekon.an. aprēķ'!I21*(1+$E32)</f>
        <v>0</v>
      </c>
      <c r="K32" s="579">
        <f>'8.piel. Socekon.an. aprēķ'!J21*(1+$E32)</f>
        <v>0</v>
      </c>
      <c r="L32" s="579">
        <f>'8.piel. Socekon.an. aprēķ'!K21*(1+$E32)</f>
        <v>0</v>
      </c>
      <c r="M32" s="579">
        <f>'8.piel. Socekon.an. aprēķ'!L21*(1+$E32)</f>
        <v>0</v>
      </c>
      <c r="N32" s="579">
        <f>'8.piel. Socekon.an. aprēķ'!M21*(1+$E32)</f>
        <v>0</v>
      </c>
      <c r="O32" s="579">
        <f>'8.piel. Socekon.an. aprēķ'!N21*(1+$E32)</f>
        <v>0</v>
      </c>
      <c r="P32" s="579">
        <f>'8.piel. Socekon.an. aprēķ'!O21*(1+$E32)</f>
        <v>0</v>
      </c>
      <c r="Q32" s="579">
        <f>'8.piel. Socekon.an. aprēķ'!P21*(1+$E32)</f>
        <v>0</v>
      </c>
      <c r="R32" s="579">
        <f>'8.piel. Socekon.an. aprēķ'!Q21*(1+$E32)</f>
        <v>0</v>
      </c>
      <c r="S32" s="579">
        <f>'8.piel. Socekon.an. aprēķ'!R21*(1+$E32)</f>
        <v>0</v>
      </c>
      <c r="T32" s="579">
        <f>'8.piel. Socekon.an. aprēķ'!S21*(1+$E32)</f>
        <v>0</v>
      </c>
      <c r="U32" s="579">
        <f>'8.piel. Socekon.an. aprēķ'!T21*(1+$E32)</f>
        <v>0</v>
      </c>
      <c r="V32" s="579">
        <f>'8.piel. Socekon.an. aprēķ'!U21*(1+$E32)</f>
        <v>0</v>
      </c>
      <c r="W32" s="579">
        <f>'8.piel. Socekon.an. aprēķ'!V21*(1+$E32)</f>
        <v>0</v>
      </c>
      <c r="X32" s="579">
        <f>'8.piel. Socekon.an. aprēķ'!W21*(1+$E32)</f>
        <v>0</v>
      </c>
      <c r="Y32" s="579">
        <f>'8.piel. Socekon.an. aprēķ'!X21*(1+$E32)</f>
        <v>0</v>
      </c>
      <c r="Z32" s="579">
        <f>'8.piel. Socekon.an. aprēķ'!Y21*(1+$E32)</f>
        <v>0</v>
      </c>
      <c r="AA32" s="579">
        <f>'8.piel. Socekon.an. aprēķ'!Z21*(1+$E32)</f>
        <v>0</v>
      </c>
      <c r="AB32" s="452">
        <f t="shared" si="1"/>
        <v>0</v>
      </c>
    </row>
    <row r="33" spans="1:28" s="111" customFormat="1" ht="12.75">
      <c r="A33" s="94"/>
      <c r="B33" s="573" t="s">
        <v>251</v>
      </c>
      <c r="C33" s="573" t="str">
        <f>'9.pielik jutīguma analīze-Inv.'!C22</f>
        <v>Investīciju izmaksas bez neparedzētajām izmaksām</v>
      </c>
      <c r="D33" s="109"/>
      <c r="E33" s="574"/>
      <c r="F33" s="110" t="s">
        <v>352</v>
      </c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3">
        <f t="shared" si="1"/>
        <v>0</v>
      </c>
    </row>
    <row r="34" spans="1:28" s="545" customFormat="1" ht="12.75">
      <c r="A34" s="562"/>
      <c r="B34" s="559" t="s">
        <v>252</v>
      </c>
      <c r="C34" s="559" t="str">
        <f>'9.pielik jutīguma analīze-Inv.'!C23</f>
        <v>Investīciju izmaksas darbībām izņemot MK noteikumu Nr.91 16.2.3.apakšpunktā noteiktajām</v>
      </c>
      <c r="D34" s="563"/>
      <c r="E34" s="571"/>
      <c r="F34" s="107" t="s">
        <v>352</v>
      </c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447">
        <f t="shared" si="1"/>
        <v>0</v>
      </c>
    </row>
    <row r="35" spans="1:28" s="545" customFormat="1" ht="12.75">
      <c r="A35" s="562"/>
      <c r="B35" s="572" t="s">
        <v>253</v>
      </c>
      <c r="C35" s="572">
        <f>'9.pielik jutīguma analīze-Inv.'!C24</f>
        <v>0</v>
      </c>
      <c r="D35" s="470"/>
      <c r="E35" s="471">
        <v>0</v>
      </c>
      <c r="F35" s="107" t="s">
        <v>352</v>
      </c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447">
        <f t="shared" si="1"/>
        <v>0</v>
      </c>
    </row>
    <row r="36" spans="1:28" s="545" customFormat="1" ht="12.75">
      <c r="A36" s="562"/>
      <c r="B36" s="572" t="s">
        <v>254</v>
      </c>
      <c r="C36" s="572">
        <f>'9.pielik jutīguma analīze-Inv.'!C25</f>
        <v>0</v>
      </c>
      <c r="D36" s="470"/>
      <c r="E36" s="471">
        <v>0</v>
      </c>
      <c r="F36" s="107" t="s">
        <v>352</v>
      </c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447">
        <f t="shared" si="1"/>
        <v>0</v>
      </c>
    </row>
    <row r="37" spans="1:28" s="545" customFormat="1" ht="12.75">
      <c r="A37" s="562"/>
      <c r="B37" s="572" t="s">
        <v>255</v>
      </c>
      <c r="C37" s="572">
        <f>'9.pielik jutīguma analīze-Inv.'!C26</f>
        <v>0</v>
      </c>
      <c r="D37" s="470"/>
      <c r="E37" s="471">
        <v>0</v>
      </c>
      <c r="F37" s="107" t="s">
        <v>352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447">
        <f t="shared" si="1"/>
        <v>0</v>
      </c>
    </row>
    <row r="38" spans="1:28" s="545" customFormat="1" ht="12.75">
      <c r="A38" s="562"/>
      <c r="B38" s="572" t="s">
        <v>256</v>
      </c>
      <c r="C38" s="572">
        <f>'9.pielik jutīguma analīze-Inv.'!C27</f>
        <v>0</v>
      </c>
      <c r="D38" s="470"/>
      <c r="E38" s="471">
        <v>0</v>
      </c>
      <c r="F38" s="107" t="s">
        <v>352</v>
      </c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447">
        <f t="shared" si="1"/>
        <v>0</v>
      </c>
    </row>
    <row r="39" spans="1:28" s="545" customFormat="1" ht="12.75">
      <c r="A39" s="562"/>
      <c r="B39" s="572" t="s">
        <v>257</v>
      </c>
      <c r="C39" s="572">
        <f>'9.pielik jutīguma analīze-Inv.'!C28</f>
        <v>0</v>
      </c>
      <c r="D39" s="470"/>
      <c r="E39" s="471">
        <v>0</v>
      </c>
      <c r="F39" s="107" t="s">
        <v>352</v>
      </c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447">
        <f t="shared" si="1"/>
        <v>0</v>
      </c>
    </row>
    <row r="40" spans="1:28" s="545" customFormat="1" ht="12.75">
      <c r="A40" s="562"/>
      <c r="B40" s="572" t="s">
        <v>258</v>
      </c>
      <c r="C40" s="572">
        <f>'9.pielik jutīguma analīze-Inv.'!C29</f>
        <v>0</v>
      </c>
      <c r="D40" s="470"/>
      <c r="E40" s="471">
        <v>0</v>
      </c>
      <c r="F40" s="107" t="s">
        <v>352</v>
      </c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447">
        <f t="shared" si="1"/>
        <v>0</v>
      </c>
    </row>
    <row r="41" spans="1:28" s="545" customFormat="1" ht="12.75">
      <c r="A41" s="562"/>
      <c r="B41" s="572" t="s">
        <v>259</v>
      </c>
      <c r="C41" s="572">
        <f>'9.pielik jutīguma analīze-Inv.'!C30</f>
        <v>0</v>
      </c>
      <c r="D41" s="470"/>
      <c r="E41" s="471">
        <v>0</v>
      </c>
      <c r="F41" s="107" t="s">
        <v>352</v>
      </c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447">
        <f t="shared" si="1"/>
        <v>0</v>
      </c>
    </row>
    <row r="42" spans="1:28" s="545" customFormat="1" ht="12.75">
      <c r="A42" s="562"/>
      <c r="B42" s="572" t="s">
        <v>260</v>
      </c>
      <c r="C42" s="572">
        <f>'9.pielik jutīguma analīze-Inv.'!C31</f>
        <v>0</v>
      </c>
      <c r="D42" s="470"/>
      <c r="E42" s="471">
        <v>0</v>
      </c>
      <c r="F42" s="107" t="s">
        <v>352</v>
      </c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447">
        <f t="shared" si="1"/>
        <v>0</v>
      </c>
    </row>
    <row r="43" spans="1:28" s="545" customFormat="1" ht="12.75">
      <c r="A43" s="562"/>
      <c r="B43" s="572" t="s">
        <v>261</v>
      </c>
      <c r="C43" s="572">
        <f>'9.pielik jutīguma analīze-Inv.'!C32</f>
        <v>0</v>
      </c>
      <c r="D43" s="470"/>
      <c r="E43" s="471">
        <v>0</v>
      </c>
      <c r="F43" s="107" t="s">
        <v>352</v>
      </c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447">
        <f t="shared" si="1"/>
        <v>0</v>
      </c>
    </row>
    <row r="44" spans="1:28" s="545" customFormat="1" ht="12.75">
      <c r="A44" s="562"/>
      <c r="B44" s="559" t="s">
        <v>262</v>
      </c>
      <c r="C44" s="559" t="str">
        <f>'9.pielik jutīguma analīze-Inv.'!C33</f>
        <v>Investīciju izmaksas atbilstoši MK noteikumu Nr. 91 16.2.3.apakšpunktā minētajām darbībām</v>
      </c>
      <c r="D44" s="563"/>
      <c r="E44" s="571"/>
      <c r="F44" s="107" t="s">
        <v>352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447">
        <f t="shared" si="1"/>
        <v>0</v>
      </c>
    </row>
    <row r="45" spans="1:28" s="545" customFormat="1" ht="12.75">
      <c r="A45" s="562"/>
      <c r="B45" s="572" t="s">
        <v>263</v>
      </c>
      <c r="C45" s="572">
        <f>'9.pielik jutīguma analīze-Inv.'!C34</f>
        <v>0</v>
      </c>
      <c r="D45" s="470"/>
      <c r="E45" s="471">
        <v>0</v>
      </c>
      <c r="F45" s="107" t="s">
        <v>352</v>
      </c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447">
        <f t="shared" si="1"/>
        <v>0</v>
      </c>
    </row>
    <row r="46" spans="1:28" s="545" customFormat="1" ht="12.75">
      <c r="A46" s="562"/>
      <c r="B46" s="572" t="s">
        <v>264</v>
      </c>
      <c r="C46" s="572">
        <f>'9.pielik jutīguma analīze-Inv.'!C35</f>
        <v>0</v>
      </c>
      <c r="D46" s="470"/>
      <c r="E46" s="471">
        <v>0</v>
      </c>
      <c r="F46" s="107" t="s">
        <v>352</v>
      </c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447">
        <f t="shared" si="1"/>
        <v>0</v>
      </c>
    </row>
    <row r="47" spans="1:28" s="111" customFormat="1" ht="12.75">
      <c r="A47" s="94"/>
      <c r="B47" s="573" t="s">
        <v>265</v>
      </c>
      <c r="C47" s="573" t="str">
        <f>'9.pielik jutīguma analīze-Inv.'!C36</f>
        <v>Neparedzētās izmaksas (5%)</v>
      </c>
      <c r="D47" s="109"/>
      <c r="E47" s="574"/>
      <c r="F47" s="110" t="s">
        <v>352</v>
      </c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3">
        <f t="shared" si="1"/>
        <v>0</v>
      </c>
    </row>
    <row r="48" spans="1:28" s="105" customFormat="1" ht="12.75">
      <c r="A48" s="112"/>
      <c r="B48" s="68" t="s">
        <v>266</v>
      </c>
      <c r="C48" s="362" t="s">
        <v>126</v>
      </c>
      <c r="D48" s="362"/>
      <c r="E48" s="186"/>
      <c r="F48" s="113" t="s">
        <v>352</v>
      </c>
      <c r="G48" s="579">
        <f>SUM(G49:G51)</f>
        <v>0</v>
      </c>
      <c r="H48" s="579">
        <f aca="true" t="shared" si="9" ref="H48:AA48">SUM(H49:H51)</f>
        <v>0</v>
      </c>
      <c r="I48" s="579">
        <f t="shared" si="9"/>
        <v>0</v>
      </c>
      <c r="J48" s="579">
        <f t="shared" si="9"/>
        <v>0</v>
      </c>
      <c r="K48" s="579">
        <f t="shared" si="9"/>
        <v>0</v>
      </c>
      <c r="L48" s="579">
        <f t="shared" si="9"/>
        <v>0</v>
      </c>
      <c r="M48" s="579">
        <f t="shared" si="9"/>
        <v>0</v>
      </c>
      <c r="N48" s="579">
        <f t="shared" si="9"/>
        <v>0</v>
      </c>
      <c r="O48" s="579">
        <f t="shared" si="9"/>
        <v>0</v>
      </c>
      <c r="P48" s="579">
        <f t="shared" si="9"/>
        <v>0</v>
      </c>
      <c r="Q48" s="579">
        <f t="shared" si="9"/>
        <v>0</v>
      </c>
      <c r="R48" s="579">
        <f t="shared" si="9"/>
        <v>0</v>
      </c>
      <c r="S48" s="579">
        <f t="shared" si="9"/>
        <v>0</v>
      </c>
      <c r="T48" s="579">
        <f t="shared" si="9"/>
        <v>0</v>
      </c>
      <c r="U48" s="579">
        <f t="shared" si="9"/>
        <v>0</v>
      </c>
      <c r="V48" s="579">
        <f t="shared" si="9"/>
        <v>0</v>
      </c>
      <c r="W48" s="579">
        <f t="shared" si="9"/>
        <v>0</v>
      </c>
      <c r="X48" s="579">
        <f t="shared" si="9"/>
        <v>0</v>
      </c>
      <c r="Y48" s="579">
        <f t="shared" si="9"/>
        <v>0</v>
      </c>
      <c r="Z48" s="579">
        <f t="shared" si="9"/>
        <v>0</v>
      </c>
      <c r="AA48" s="579">
        <f t="shared" si="9"/>
        <v>0</v>
      </c>
      <c r="AB48" s="452">
        <f t="shared" si="1"/>
        <v>0</v>
      </c>
    </row>
    <row r="49" spans="1:28" s="545" customFormat="1" ht="12.75">
      <c r="A49" s="562"/>
      <c r="B49" s="449" t="s">
        <v>267</v>
      </c>
      <c r="C49" s="563" t="str">
        <f>'8.piel. Socekon.an. aprēķ'!C29</f>
        <v>Investīciju izmaksu darbaspēka izmaksu fiskālās korekcijas</v>
      </c>
      <c r="D49" s="470"/>
      <c r="E49" s="471">
        <v>0</v>
      </c>
      <c r="F49" s="564" t="s">
        <v>352</v>
      </c>
      <c r="G49" s="580">
        <f>'8.piel. Socekon.an. aprēķ'!F29*(1+$E49)</f>
        <v>0</v>
      </c>
      <c r="H49" s="580">
        <f>'8.piel. Socekon.an. aprēķ'!G29*(1+$E49)</f>
        <v>0</v>
      </c>
      <c r="I49" s="580">
        <f>'8.piel. Socekon.an. aprēķ'!H29*(1+$E49)</f>
        <v>0</v>
      </c>
      <c r="J49" s="580">
        <f>'8.piel. Socekon.an. aprēķ'!I29*(1+$E49)</f>
        <v>0</v>
      </c>
      <c r="K49" s="580">
        <f>'8.piel. Socekon.an. aprēķ'!J29*(1+$E49)</f>
        <v>0</v>
      </c>
      <c r="L49" s="580">
        <f>'8.piel. Socekon.an. aprēķ'!K29*(1+$E49)</f>
        <v>0</v>
      </c>
      <c r="M49" s="580">
        <f>'8.piel. Socekon.an. aprēķ'!L29*(1+$E49)</f>
        <v>0</v>
      </c>
      <c r="N49" s="580">
        <f>'8.piel. Socekon.an. aprēķ'!M29*(1+$E49)</f>
        <v>0</v>
      </c>
      <c r="O49" s="580">
        <f>'8.piel. Socekon.an. aprēķ'!N29*(1+$E49)</f>
        <v>0</v>
      </c>
      <c r="P49" s="580">
        <f>'8.piel. Socekon.an. aprēķ'!O29*(1+$E49)</f>
        <v>0</v>
      </c>
      <c r="Q49" s="580">
        <f>'8.piel. Socekon.an. aprēķ'!P29*(1+$E49)</f>
        <v>0</v>
      </c>
      <c r="R49" s="580">
        <f>'8.piel. Socekon.an. aprēķ'!Q29*(1+$E49)</f>
        <v>0</v>
      </c>
      <c r="S49" s="580">
        <f>'8.piel. Socekon.an. aprēķ'!R29*(1+$E49)</f>
        <v>0</v>
      </c>
      <c r="T49" s="580">
        <f>'8.piel. Socekon.an. aprēķ'!S29*(1+$E49)</f>
        <v>0</v>
      </c>
      <c r="U49" s="580">
        <f>'8.piel. Socekon.an. aprēķ'!T29*(1+$E49)</f>
        <v>0</v>
      </c>
      <c r="V49" s="580">
        <f>'8.piel. Socekon.an. aprēķ'!U29*(1+$E49)</f>
        <v>0</v>
      </c>
      <c r="W49" s="580">
        <f>'8.piel. Socekon.an. aprēķ'!V29*(1+$E49)</f>
        <v>0</v>
      </c>
      <c r="X49" s="580">
        <f>'8.piel. Socekon.an. aprēķ'!W29*(1+$E49)</f>
        <v>0</v>
      </c>
      <c r="Y49" s="580">
        <f>'8.piel. Socekon.an. aprēķ'!X29*(1+$E49)</f>
        <v>0</v>
      </c>
      <c r="Z49" s="580">
        <f>'8.piel. Socekon.an. aprēķ'!Y29*(1+$E49)</f>
        <v>0</v>
      </c>
      <c r="AA49" s="580">
        <f>'8.piel. Socekon.an. aprēķ'!Z29*(1+$E49)</f>
        <v>0</v>
      </c>
      <c r="AB49" s="452">
        <f t="shared" si="1"/>
        <v>0</v>
      </c>
    </row>
    <row r="50" spans="1:28" s="545" customFormat="1" ht="12.75">
      <c r="A50" s="562"/>
      <c r="B50" s="449" t="s">
        <v>268</v>
      </c>
      <c r="C50" s="563" t="str">
        <f>'8.piel. Socekon.an. aprēķ'!C30</f>
        <v>Darbības izmaksu darbaspēka izmaksu fiskālās korekcijas</v>
      </c>
      <c r="D50" s="470"/>
      <c r="E50" s="471">
        <v>0</v>
      </c>
      <c r="F50" s="564" t="s">
        <v>352</v>
      </c>
      <c r="G50" s="580">
        <f>'8.piel. Socekon.an. aprēķ'!F30*(1+$E50)</f>
        <v>0</v>
      </c>
      <c r="H50" s="580">
        <f>'8.piel. Socekon.an. aprēķ'!G30*(1+$E50)</f>
        <v>0</v>
      </c>
      <c r="I50" s="580">
        <f>'8.piel. Socekon.an. aprēķ'!H30*(1+$E50)</f>
        <v>0</v>
      </c>
      <c r="J50" s="580">
        <f>'8.piel. Socekon.an. aprēķ'!I30*(1+$E50)</f>
        <v>0</v>
      </c>
      <c r="K50" s="580">
        <f>'8.piel. Socekon.an. aprēķ'!J30*(1+$E50)</f>
        <v>0</v>
      </c>
      <c r="L50" s="580">
        <f>'8.piel. Socekon.an. aprēķ'!K30*(1+$E50)</f>
        <v>0</v>
      </c>
      <c r="M50" s="580">
        <f>'8.piel. Socekon.an. aprēķ'!L30*(1+$E50)</f>
        <v>0</v>
      </c>
      <c r="N50" s="580">
        <f>'8.piel. Socekon.an. aprēķ'!M30*(1+$E50)</f>
        <v>0</v>
      </c>
      <c r="O50" s="580">
        <f>'8.piel. Socekon.an. aprēķ'!N30*(1+$E50)</f>
        <v>0</v>
      </c>
      <c r="P50" s="580">
        <f>'8.piel. Socekon.an. aprēķ'!O30*(1+$E50)</f>
        <v>0</v>
      </c>
      <c r="Q50" s="580">
        <f>'8.piel. Socekon.an. aprēķ'!P30*(1+$E50)</f>
        <v>0</v>
      </c>
      <c r="R50" s="580">
        <f>'8.piel. Socekon.an. aprēķ'!Q30*(1+$E50)</f>
        <v>0</v>
      </c>
      <c r="S50" s="580">
        <f>'8.piel. Socekon.an. aprēķ'!R30*(1+$E50)</f>
        <v>0</v>
      </c>
      <c r="T50" s="580">
        <f>'8.piel. Socekon.an. aprēķ'!S30*(1+$E50)</f>
        <v>0</v>
      </c>
      <c r="U50" s="580">
        <f>'8.piel. Socekon.an. aprēķ'!T30*(1+$E50)</f>
        <v>0</v>
      </c>
      <c r="V50" s="580">
        <f>'8.piel. Socekon.an. aprēķ'!U30*(1+$E50)</f>
        <v>0</v>
      </c>
      <c r="W50" s="580">
        <f>'8.piel. Socekon.an. aprēķ'!V30*(1+$E50)</f>
        <v>0</v>
      </c>
      <c r="X50" s="580">
        <f>'8.piel. Socekon.an. aprēķ'!W30*(1+$E50)</f>
        <v>0</v>
      </c>
      <c r="Y50" s="580">
        <f>'8.piel. Socekon.an. aprēķ'!X30*(1+$E50)</f>
        <v>0</v>
      </c>
      <c r="Z50" s="580">
        <f>'8.piel. Socekon.an. aprēķ'!Y30*(1+$E50)</f>
        <v>0</v>
      </c>
      <c r="AA50" s="580">
        <f>'8.piel. Socekon.an. aprēķ'!Z30*(1+$E50)</f>
        <v>0</v>
      </c>
      <c r="AB50" s="452">
        <f t="shared" si="1"/>
        <v>0</v>
      </c>
    </row>
    <row r="51" spans="1:28" s="545" customFormat="1" ht="12.75">
      <c r="A51" s="562"/>
      <c r="B51" s="575" t="s">
        <v>269</v>
      </c>
      <c r="C51" s="563">
        <f>'8.piel. Socekon.an. aprēķ'!C31</f>
        <v>0</v>
      </c>
      <c r="D51" s="470"/>
      <c r="E51" s="471">
        <v>0</v>
      </c>
      <c r="F51" s="564" t="s">
        <v>352</v>
      </c>
      <c r="G51" s="580">
        <f>'8.piel. Socekon.an. aprēķ'!F31*(1+$E51)</f>
        <v>0</v>
      </c>
      <c r="H51" s="580">
        <f>'8.piel. Socekon.an. aprēķ'!G31*(1+$E51)</f>
        <v>0</v>
      </c>
      <c r="I51" s="580">
        <f>'8.piel. Socekon.an. aprēķ'!H31*(1+$E51)</f>
        <v>0</v>
      </c>
      <c r="J51" s="580">
        <f>'8.piel. Socekon.an. aprēķ'!I31*(1+$E51)</f>
        <v>0</v>
      </c>
      <c r="K51" s="580">
        <f>'8.piel. Socekon.an. aprēķ'!J31*(1+$E51)</f>
        <v>0</v>
      </c>
      <c r="L51" s="580">
        <f>'8.piel. Socekon.an. aprēķ'!K31*(1+$E51)</f>
        <v>0</v>
      </c>
      <c r="M51" s="580">
        <f>'8.piel. Socekon.an. aprēķ'!L31*(1+$E51)</f>
        <v>0</v>
      </c>
      <c r="N51" s="580">
        <f>'8.piel. Socekon.an. aprēķ'!M31*(1+$E51)</f>
        <v>0</v>
      </c>
      <c r="O51" s="580">
        <f>'8.piel. Socekon.an. aprēķ'!N31*(1+$E51)</f>
        <v>0</v>
      </c>
      <c r="P51" s="580">
        <f>'8.piel. Socekon.an. aprēķ'!O31*(1+$E51)</f>
        <v>0</v>
      </c>
      <c r="Q51" s="580">
        <f>'8.piel. Socekon.an. aprēķ'!P31*(1+$E51)</f>
        <v>0</v>
      </c>
      <c r="R51" s="580">
        <f>'8.piel. Socekon.an. aprēķ'!Q31*(1+$E51)</f>
        <v>0</v>
      </c>
      <c r="S51" s="580">
        <f>'8.piel. Socekon.an. aprēķ'!R31*(1+$E51)</f>
        <v>0</v>
      </c>
      <c r="T51" s="580">
        <f>'8.piel. Socekon.an. aprēķ'!S31*(1+$E51)</f>
        <v>0</v>
      </c>
      <c r="U51" s="580">
        <f>'8.piel. Socekon.an. aprēķ'!T31*(1+$E51)</f>
        <v>0</v>
      </c>
      <c r="V51" s="580">
        <f>'8.piel. Socekon.an. aprēķ'!U31*(1+$E51)</f>
        <v>0</v>
      </c>
      <c r="W51" s="580">
        <f>'8.piel. Socekon.an. aprēķ'!V31*(1+$E51)</f>
        <v>0</v>
      </c>
      <c r="X51" s="580">
        <f>'8.piel. Socekon.an. aprēķ'!W31*(1+$E51)</f>
        <v>0</v>
      </c>
      <c r="Y51" s="580">
        <f>'8.piel. Socekon.an. aprēķ'!X31*(1+$E51)</f>
        <v>0</v>
      </c>
      <c r="Z51" s="580">
        <f>'8.piel. Socekon.an. aprēķ'!Y31*(1+$E51)</f>
        <v>0</v>
      </c>
      <c r="AA51" s="580">
        <f>'8.piel. Socekon.an. aprēķ'!Z31*(1+$E51)</f>
        <v>0</v>
      </c>
      <c r="AB51" s="452">
        <f t="shared" si="1"/>
        <v>0</v>
      </c>
    </row>
    <row r="52" spans="1:28" s="105" customFormat="1" ht="12.75">
      <c r="A52" s="112"/>
      <c r="B52" s="576" t="s">
        <v>270</v>
      </c>
      <c r="C52" s="362" t="s">
        <v>216</v>
      </c>
      <c r="D52" s="386"/>
      <c r="E52" s="577"/>
      <c r="F52" s="113"/>
      <c r="G52" s="581">
        <f>G48+G32+G26+G23</f>
        <v>0</v>
      </c>
      <c r="H52" s="581">
        <f aca="true" t="shared" si="10" ref="H52:AA52">H48+H32+H26+H23</f>
        <v>0</v>
      </c>
      <c r="I52" s="581">
        <f t="shared" si="10"/>
        <v>0</v>
      </c>
      <c r="J52" s="581">
        <f t="shared" si="10"/>
        <v>0</v>
      </c>
      <c r="K52" s="581">
        <f t="shared" si="10"/>
        <v>0</v>
      </c>
      <c r="L52" s="581">
        <f t="shared" si="10"/>
        <v>0</v>
      </c>
      <c r="M52" s="581">
        <f t="shared" si="10"/>
        <v>0</v>
      </c>
      <c r="N52" s="581">
        <f t="shared" si="10"/>
        <v>0</v>
      </c>
      <c r="O52" s="581">
        <f t="shared" si="10"/>
        <v>0</v>
      </c>
      <c r="P52" s="581">
        <f t="shared" si="10"/>
        <v>0</v>
      </c>
      <c r="Q52" s="581">
        <f t="shared" si="10"/>
        <v>0</v>
      </c>
      <c r="R52" s="581">
        <f t="shared" si="10"/>
        <v>0</v>
      </c>
      <c r="S52" s="581">
        <f t="shared" si="10"/>
        <v>0</v>
      </c>
      <c r="T52" s="581">
        <f t="shared" si="10"/>
        <v>0</v>
      </c>
      <c r="U52" s="581">
        <f t="shared" si="10"/>
        <v>0</v>
      </c>
      <c r="V52" s="581">
        <f t="shared" si="10"/>
        <v>0</v>
      </c>
      <c r="W52" s="581">
        <f t="shared" si="10"/>
        <v>0</v>
      </c>
      <c r="X52" s="581">
        <f>X48+X32+X26+X23</f>
        <v>0</v>
      </c>
      <c r="Y52" s="581">
        <f t="shared" si="10"/>
        <v>0</v>
      </c>
      <c r="Z52" s="581">
        <f t="shared" si="10"/>
        <v>0</v>
      </c>
      <c r="AA52" s="581">
        <f t="shared" si="10"/>
        <v>0</v>
      </c>
      <c r="AB52" s="452">
        <f t="shared" si="1"/>
        <v>0</v>
      </c>
    </row>
    <row r="53" spans="1:28" s="105" customFormat="1" ht="12.75">
      <c r="A53" s="145"/>
      <c r="B53" s="98" t="s">
        <v>271</v>
      </c>
      <c r="C53" s="98" t="s">
        <v>12</v>
      </c>
      <c r="D53" s="98"/>
      <c r="E53" s="187"/>
      <c r="F53" s="146" t="s">
        <v>352</v>
      </c>
      <c r="G53" s="584">
        <f>G22+G52</f>
        <v>0</v>
      </c>
      <c r="H53" s="584">
        <f>H22+H52</f>
        <v>0</v>
      </c>
      <c r="I53" s="584">
        <f aca="true" t="shared" si="11" ref="I53:AA53">I22+I52</f>
        <v>0</v>
      </c>
      <c r="J53" s="584">
        <f t="shared" si="11"/>
        <v>0</v>
      </c>
      <c r="K53" s="584">
        <f t="shared" si="11"/>
        <v>0</v>
      </c>
      <c r="L53" s="584">
        <f t="shared" si="11"/>
        <v>0</v>
      </c>
      <c r="M53" s="584">
        <f t="shared" si="11"/>
        <v>0</v>
      </c>
      <c r="N53" s="584">
        <f t="shared" si="11"/>
        <v>0</v>
      </c>
      <c r="O53" s="584">
        <f t="shared" si="11"/>
        <v>0</v>
      </c>
      <c r="P53" s="584">
        <f t="shared" si="11"/>
        <v>0</v>
      </c>
      <c r="Q53" s="584">
        <f t="shared" si="11"/>
        <v>0</v>
      </c>
      <c r="R53" s="584">
        <f t="shared" si="11"/>
        <v>0</v>
      </c>
      <c r="S53" s="584">
        <f t="shared" si="11"/>
        <v>0</v>
      </c>
      <c r="T53" s="584">
        <f t="shared" si="11"/>
        <v>0</v>
      </c>
      <c r="U53" s="584">
        <f t="shared" si="11"/>
        <v>0</v>
      </c>
      <c r="V53" s="584">
        <f t="shared" si="11"/>
        <v>0</v>
      </c>
      <c r="W53" s="584">
        <f t="shared" si="11"/>
        <v>0</v>
      </c>
      <c r="X53" s="584">
        <f t="shared" si="11"/>
        <v>0</v>
      </c>
      <c r="Y53" s="584">
        <f t="shared" si="11"/>
        <v>0</v>
      </c>
      <c r="Z53" s="584">
        <f t="shared" si="11"/>
        <v>0</v>
      </c>
      <c r="AA53" s="584">
        <f t="shared" si="11"/>
        <v>0</v>
      </c>
      <c r="AB53" s="464">
        <f>SUM(G53:AA53)</f>
        <v>0</v>
      </c>
    </row>
    <row r="54" spans="1:28" ht="15">
      <c r="A54" s="134">
        <v>2</v>
      </c>
      <c r="B54" s="135" t="s">
        <v>13</v>
      </c>
      <c r="C54" s="135"/>
      <c r="D54" s="135"/>
      <c r="E54" s="135"/>
      <c r="F54" s="135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219"/>
    </row>
    <row r="55" spans="1:28" ht="12.75">
      <c r="A55" s="99"/>
      <c r="B55" s="99"/>
      <c r="C55" s="99"/>
      <c r="D55" s="99"/>
      <c r="E55" s="99"/>
      <c r="F55" s="100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1:28" s="610" customFormat="1" ht="12.75">
      <c r="A56" s="604"/>
      <c r="B56" s="605" t="s">
        <v>14</v>
      </c>
      <c r="C56" s="606" t="s">
        <v>296</v>
      </c>
      <c r="D56" s="606"/>
      <c r="E56" s="606"/>
      <c r="F56" s="607" t="s">
        <v>15</v>
      </c>
      <c r="G56" s="608">
        <f>'7.piel.Sociālekonomiskā analīze'!F18</f>
        <v>0.055</v>
      </c>
      <c r="H56" s="604"/>
      <c r="I56" s="604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4"/>
      <c r="AA56" s="604"/>
      <c r="AB56" s="604"/>
    </row>
    <row r="57" spans="1:28" ht="12.75">
      <c r="A57" s="99"/>
      <c r="B57" s="99" t="s">
        <v>16</v>
      </c>
      <c r="C57" s="114" t="s">
        <v>17</v>
      </c>
      <c r="D57" s="114"/>
      <c r="E57" s="114"/>
      <c r="F57" s="100" t="s">
        <v>18</v>
      </c>
      <c r="G57" s="115">
        <f>'7.piel.Sociālekonomiskā analīze'!F20</f>
        <v>0</v>
      </c>
      <c r="H57" s="115">
        <f>'7.piel.Sociālekonomiskā analīze'!G20</f>
        <v>1</v>
      </c>
      <c r="I57" s="115">
        <f>'7.piel.Sociālekonomiskā analīze'!H20</f>
        <v>2</v>
      </c>
      <c r="J57" s="115">
        <f>'7.piel.Sociālekonomiskā analīze'!I20</f>
        <v>3</v>
      </c>
      <c r="K57" s="115">
        <f>'7.piel.Sociālekonomiskā analīze'!J20</f>
        <v>4</v>
      </c>
      <c r="L57" s="115">
        <f>'7.piel.Sociālekonomiskā analīze'!K20</f>
        <v>5</v>
      </c>
      <c r="M57" s="115">
        <f>'7.piel.Sociālekonomiskā analīze'!L20</f>
        <v>6</v>
      </c>
      <c r="N57" s="115">
        <f>'7.piel.Sociālekonomiskā analīze'!M20</f>
        <v>7</v>
      </c>
      <c r="O57" s="115">
        <f>'7.piel.Sociālekonomiskā analīze'!N20</f>
        <v>8</v>
      </c>
      <c r="P57" s="115">
        <f>'7.piel.Sociālekonomiskā analīze'!O20</f>
        <v>9</v>
      </c>
      <c r="Q57" s="115">
        <f>'7.piel.Sociālekonomiskā analīze'!P20</f>
        <v>10</v>
      </c>
      <c r="R57" s="115">
        <f>'7.piel.Sociālekonomiskā analīze'!Q20</f>
        <v>11</v>
      </c>
      <c r="S57" s="115">
        <f>'7.piel.Sociālekonomiskā analīze'!R20</f>
        <v>12</v>
      </c>
      <c r="T57" s="115">
        <f>'7.piel.Sociālekonomiskā analīze'!S20</f>
        <v>13</v>
      </c>
      <c r="U57" s="115">
        <f>'7.piel.Sociālekonomiskā analīze'!T20</f>
        <v>14</v>
      </c>
      <c r="V57" s="115">
        <f>'7.piel.Sociālekonomiskā analīze'!U20</f>
        <v>15</v>
      </c>
      <c r="W57" s="115">
        <f>'7.piel.Sociālekonomiskā analīze'!V20</f>
        <v>16</v>
      </c>
      <c r="X57" s="115">
        <f>'7.piel.Sociālekonomiskā analīze'!W20</f>
        <v>17</v>
      </c>
      <c r="Y57" s="115">
        <f>'7.piel.Sociālekonomiskā analīze'!X20</f>
        <v>18</v>
      </c>
      <c r="Z57" s="115">
        <f>'7.piel.Sociālekonomiskā analīze'!Y20</f>
        <v>19</v>
      </c>
      <c r="AA57" s="115">
        <v>20</v>
      </c>
      <c r="AB57" s="99"/>
    </row>
    <row r="58" spans="1:28" ht="12.75">
      <c r="A58" s="99"/>
      <c r="B58" s="99" t="s">
        <v>19</v>
      </c>
      <c r="C58" s="114" t="s">
        <v>20</v>
      </c>
      <c r="D58" s="114"/>
      <c r="E58" s="114"/>
      <c r="F58" s="100" t="s">
        <v>21</v>
      </c>
      <c r="G58" s="116">
        <f aca="true" t="shared" si="12" ref="G58:AA58">1/(1+$G$56)^G57</f>
        <v>1</v>
      </c>
      <c r="H58" s="116">
        <f t="shared" si="12"/>
        <v>0.9478672985781991</v>
      </c>
      <c r="I58" s="116">
        <f t="shared" si="12"/>
        <v>0.8984524157139329</v>
      </c>
      <c r="J58" s="116">
        <f t="shared" si="12"/>
        <v>0.8516136641838227</v>
      </c>
      <c r="K58" s="116">
        <f t="shared" si="12"/>
        <v>0.8072167433022016</v>
      </c>
      <c r="L58" s="116">
        <f t="shared" si="12"/>
        <v>0.7651343538409494</v>
      </c>
      <c r="M58" s="116">
        <f t="shared" si="12"/>
        <v>0.7252458330245966</v>
      </c>
      <c r="N58" s="116">
        <f t="shared" si="12"/>
        <v>0.68743680855412</v>
      </c>
      <c r="O58" s="116">
        <f t="shared" si="12"/>
        <v>0.6515988706674124</v>
      </c>
      <c r="P58" s="116">
        <f t="shared" si="12"/>
        <v>0.6176292612961255</v>
      </c>
      <c r="Q58" s="116">
        <f t="shared" si="12"/>
        <v>0.5854305794276071</v>
      </c>
      <c r="R58" s="116">
        <f t="shared" si="12"/>
        <v>0.5549105018271158</v>
      </c>
      <c r="S58" s="116">
        <f t="shared" si="12"/>
        <v>0.5259815183195411</v>
      </c>
      <c r="T58" s="116">
        <f t="shared" si="12"/>
        <v>0.49856068087160293</v>
      </c>
      <c r="U58" s="116">
        <f t="shared" si="12"/>
        <v>0.47256936575507386</v>
      </c>
      <c r="V58" s="116">
        <f t="shared" si="12"/>
        <v>0.4479330481090748</v>
      </c>
      <c r="W58" s="116">
        <f t="shared" si="12"/>
        <v>0.4245810882550472</v>
      </c>
      <c r="X58" s="116">
        <f t="shared" si="12"/>
        <v>0.40244652915170354</v>
      </c>
      <c r="Y58" s="116">
        <f t="shared" si="12"/>
        <v>0.38146590440919764</v>
      </c>
      <c r="Z58" s="116">
        <f t="shared" si="12"/>
        <v>0.36157905631203574</v>
      </c>
      <c r="AA58" s="116">
        <f t="shared" si="12"/>
        <v>0.3427289633289438</v>
      </c>
      <c r="AB58" s="99"/>
    </row>
    <row r="59" spans="1:28" ht="12.75">
      <c r="A59" s="117"/>
      <c r="B59" s="118" t="s">
        <v>22</v>
      </c>
      <c r="C59" s="118" t="s">
        <v>272</v>
      </c>
      <c r="D59" s="118"/>
      <c r="E59" s="188"/>
      <c r="F59" s="119" t="s">
        <v>352</v>
      </c>
      <c r="G59" s="120">
        <f aca="true" t="shared" si="13" ref="G59:AA59">G8*G58</f>
        <v>0</v>
      </c>
      <c r="H59" s="120">
        <f t="shared" si="13"/>
        <v>0</v>
      </c>
      <c r="I59" s="120">
        <f t="shared" si="13"/>
        <v>0</v>
      </c>
      <c r="J59" s="120">
        <f t="shared" si="13"/>
        <v>0</v>
      </c>
      <c r="K59" s="120">
        <f t="shared" si="13"/>
        <v>0</v>
      </c>
      <c r="L59" s="120">
        <f t="shared" si="13"/>
        <v>0</v>
      </c>
      <c r="M59" s="120">
        <f t="shared" si="13"/>
        <v>0</v>
      </c>
      <c r="N59" s="120">
        <f t="shared" si="13"/>
        <v>0</v>
      </c>
      <c r="O59" s="120">
        <f t="shared" si="13"/>
        <v>0</v>
      </c>
      <c r="P59" s="120">
        <f t="shared" si="13"/>
        <v>0</v>
      </c>
      <c r="Q59" s="120">
        <f t="shared" si="13"/>
        <v>0</v>
      </c>
      <c r="R59" s="120">
        <f t="shared" si="13"/>
        <v>0</v>
      </c>
      <c r="S59" s="120">
        <f t="shared" si="13"/>
        <v>0</v>
      </c>
      <c r="T59" s="120">
        <f t="shared" si="13"/>
        <v>0</v>
      </c>
      <c r="U59" s="120">
        <f t="shared" si="13"/>
        <v>0</v>
      </c>
      <c r="V59" s="120">
        <f t="shared" si="13"/>
        <v>0</v>
      </c>
      <c r="W59" s="120">
        <f t="shared" si="13"/>
        <v>0</v>
      </c>
      <c r="X59" s="120">
        <f t="shared" si="13"/>
        <v>0</v>
      </c>
      <c r="Y59" s="120">
        <f t="shared" si="13"/>
        <v>0</v>
      </c>
      <c r="Z59" s="120">
        <f t="shared" si="13"/>
        <v>0</v>
      </c>
      <c r="AA59" s="120">
        <f t="shared" si="13"/>
        <v>0</v>
      </c>
      <c r="AB59" s="147">
        <f>SUM(G59:AA59)</f>
        <v>0</v>
      </c>
    </row>
    <row r="60" spans="1:28" ht="12.75">
      <c r="A60" s="106"/>
      <c r="B60" s="46" t="s">
        <v>24</v>
      </c>
      <c r="C60" s="46" t="s">
        <v>23</v>
      </c>
      <c r="D60" s="46"/>
      <c r="E60" s="95"/>
      <c r="F60" s="121" t="s">
        <v>352</v>
      </c>
      <c r="G60" s="122">
        <f>G13*G58</f>
        <v>0</v>
      </c>
      <c r="H60" s="122">
        <f aca="true" t="shared" si="14" ref="H60:AA60">H13*H58</f>
        <v>0</v>
      </c>
      <c r="I60" s="122">
        <f t="shared" si="14"/>
        <v>0</v>
      </c>
      <c r="J60" s="122">
        <f t="shared" si="14"/>
        <v>0</v>
      </c>
      <c r="K60" s="122">
        <f t="shared" si="14"/>
        <v>0</v>
      </c>
      <c r="L60" s="122">
        <f t="shared" si="14"/>
        <v>0</v>
      </c>
      <c r="M60" s="122">
        <f t="shared" si="14"/>
        <v>0</v>
      </c>
      <c r="N60" s="122">
        <f t="shared" si="14"/>
        <v>0</v>
      </c>
      <c r="O60" s="122">
        <f t="shared" si="14"/>
        <v>0</v>
      </c>
      <c r="P60" s="122">
        <f t="shared" si="14"/>
        <v>0</v>
      </c>
      <c r="Q60" s="122">
        <f t="shared" si="14"/>
        <v>0</v>
      </c>
      <c r="R60" s="122">
        <f t="shared" si="14"/>
        <v>0</v>
      </c>
      <c r="S60" s="122">
        <f t="shared" si="14"/>
        <v>0</v>
      </c>
      <c r="T60" s="122">
        <f t="shared" si="14"/>
        <v>0</v>
      </c>
      <c r="U60" s="122">
        <f t="shared" si="14"/>
        <v>0</v>
      </c>
      <c r="V60" s="122">
        <f t="shared" si="14"/>
        <v>0</v>
      </c>
      <c r="W60" s="122">
        <f t="shared" si="14"/>
        <v>0</v>
      </c>
      <c r="X60" s="122">
        <f t="shared" si="14"/>
        <v>0</v>
      </c>
      <c r="Y60" s="122">
        <f t="shared" si="14"/>
        <v>0</v>
      </c>
      <c r="Z60" s="122">
        <f t="shared" si="14"/>
        <v>0</v>
      </c>
      <c r="AA60" s="122">
        <f t="shared" si="14"/>
        <v>0</v>
      </c>
      <c r="AB60" s="64">
        <f>SUM(G60:AA60)</f>
        <v>0</v>
      </c>
    </row>
    <row r="61" spans="1:28" ht="12.75">
      <c r="A61" s="106"/>
      <c r="B61" s="46" t="s">
        <v>26</v>
      </c>
      <c r="C61" s="46" t="s">
        <v>121</v>
      </c>
      <c r="D61" s="46"/>
      <c r="E61" s="95"/>
      <c r="F61" s="121" t="s">
        <v>352</v>
      </c>
      <c r="G61" s="122">
        <f>G18*G58</f>
        <v>0</v>
      </c>
      <c r="H61" s="122">
        <f>H18*H58</f>
        <v>0</v>
      </c>
      <c r="I61" s="122">
        <f aca="true" t="shared" si="15" ref="I61:Z61">I18*I58</f>
        <v>0</v>
      </c>
      <c r="J61" s="122">
        <f t="shared" si="15"/>
        <v>0</v>
      </c>
      <c r="K61" s="122">
        <f t="shared" si="15"/>
        <v>0</v>
      </c>
      <c r="L61" s="122">
        <f t="shared" si="15"/>
        <v>0</v>
      </c>
      <c r="M61" s="122">
        <f t="shared" si="15"/>
        <v>0</v>
      </c>
      <c r="N61" s="122">
        <f t="shared" si="15"/>
        <v>0</v>
      </c>
      <c r="O61" s="122">
        <f t="shared" si="15"/>
        <v>0</v>
      </c>
      <c r="P61" s="122">
        <f t="shared" si="15"/>
        <v>0</v>
      </c>
      <c r="Q61" s="122">
        <f t="shared" si="15"/>
        <v>0</v>
      </c>
      <c r="R61" s="122">
        <f t="shared" si="15"/>
        <v>0</v>
      </c>
      <c r="S61" s="122">
        <f t="shared" si="15"/>
        <v>0</v>
      </c>
      <c r="T61" s="122">
        <f t="shared" si="15"/>
        <v>0</v>
      </c>
      <c r="U61" s="122">
        <f t="shared" si="15"/>
        <v>0</v>
      </c>
      <c r="V61" s="122">
        <f t="shared" si="15"/>
        <v>0</v>
      </c>
      <c r="W61" s="122">
        <f t="shared" si="15"/>
        <v>0</v>
      </c>
      <c r="X61" s="122">
        <f t="shared" si="15"/>
        <v>0</v>
      </c>
      <c r="Y61" s="122">
        <f t="shared" si="15"/>
        <v>0</v>
      </c>
      <c r="Z61" s="122">
        <f t="shared" si="15"/>
        <v>0</v>
      </c>
      <c r="AA61" s="122">
        <f>AA18*AA58</f>
        <v>0</v>
      </c>
      <c r="AB61" s="64">
        <f>SUM(G61:AA61)</f>
        <v>0</v>
      </c>
    </row>
    <row r="62" spans="1:28" ht="12.75">
      <c r="A62" s="106"/>
      <c r="B62" s="46" t="s">
        <v>28</v>
      </c>
      <c r="C62" s="46" t="s">
        <v>273</v>
      </c>
      <c r="D62" s="46"/>
      <c r="E62" s="95"/>
      <c r="F62" s="121" t="s">
        <v>352</v>
      </c>
      <c r="G62" s="122">
        <f>G21*G58</f>
        <v>0</v>
      </c>
      <c r="H62" s="122">
        <f aca="true" t="shared" si="16" ref="H62:AA62">H21*H58</f>
        <v>0</v>
      </c>
      <c r="I62" s="122">
        <f t="shared" si="16"/>
        <v>0</v>
      </c>
      <c r="J62" s="122">
        <f t="shared" si="16"/>
        <v>0</v>
      </c>
      <c r="K62" s="122">
        <f t="shared" si="16"/>
        <v>0</v>
      </c>
      <c r="L62" s="122">
        <f t="shared" si="16"/>
        <v>0</v>
      </c>
      <c r="M62" s="122">
        <f t="shared" si="16"/>
        <v>0</v>
      </c>
      <c r="N62" s="122">
        <f t="shared" si="16"/>
        <v>0</v>
      </c>
      <c r="O62" s="122">
        <f t="shared" si="16"/>
        <v>0</v>
      </c>
      <c r="P62" s="122">
        <f t="shared" si="16"/>
        <v>0</v>
      </c>
      <c r="Q62" s="122">
        <f t="shared" si="16"/>
        <v>0</v>
      </c>
      <c r="R62" s="122">
        <f t="shared" si="16"/>
        <v>0</v>
      </c>
      <c r="S62" s="122">
        <f t="shared" si="16"/>
        <v>0</v>
      </c>
      <c r="T62" s="122">
        <f t="shared" si="16"/>
        <v>0</v>
      </c>
      <c r="U62" s="122">
        <f t="shared" si="16"/>
        <v>0</v>
      </c>
      <c r="V62" s="122">
        <f t="shared" si="16"/>
        <v>0</v>
      </c>
      <c r="W62" s="122">
        <f t="shared" si="16"/>
        <v>0</v>
      </c>
      <c r="X62" s="122">
        <f t="shared" si="16"/>
        <v>0</v>
      </c>
      <c r="Y62" s="122">
        <f t="shared" si="16"/>
        <v>0</v>
      </c>
      <c r="Z62" s="122">
        <f t="shared" si="16"/>
        <v>0</v>
      </c>
      <c r="AA62" s="122">
        <f t="shared" si="16"/>
        <v>0</v>
      </c>
      <c r="AB62" s="64">
        <f aca="true" t="shared" si="17" ref="AB62:AB69">SUM(G62:AA62)</f>
        <v>0</v>
      </c>
    </row>
    <row r="63" spans="1:28" ht="12.75">
      <c r="A63" s="106"/>
      <c r="B63" s="46" t="s">
        <v>30</v>
      </c>
      <c r="C63" s="46" t="s">
        <v>274</v>
      </c>
      <c r="D63" s="46"/>
      <c r="E63" s="95"/>
      <c r="F63" s="121" t="s">
        <v>352</v>
      </c>
      <c r="G63" s="122">
        <f>G22*G58</f>
        <v>0</v>
      </c>
      <c r="H63" s="122">
        <f aca="true" t="shared" si="18" ref="H63:AA63">H22*H58</f>
        <v>0</v>
      </c>
      <c r="I63" s="122">
        <f t="shared" si="18"/>
        <v>0</v>
      </c>
      <c r="J63" s="122">
        <f t="shared" si="18"/>
        <v>0</v>
      </c>
      <c r="K63" s="122">
        <f t="shared" si="18"/>
        <v>0</v>
      </c>
      <c r="L63" s="122">
        <f t="shared" si="18"/>
        <v>0</v>
      </c>
      <c r="M63" s="122">
        <f t="shared" si="18"/>
        <v>0</v>
      </c>
      <c r="N63" s="122">
        <f t="shared" si="18"/>
        <v>0</v>
      </c>
      <c r="O63" s="122">
        <f t="shared" si="18"/>
        <v>0</v>
      </c>
      <c r="P63" s="122">
        <f t="shared" si="18"/>
        <v>0</v>
      </c>
      <c r="Q63" s="122">
        <f t="shared" si="18"/>
        <v>0</v>
      </c>
      <c r="R63" s="122">
        <f t="shared" si="18"/>
        <v>0</v>
      </c>
      <c r="S63" s="122">
        <f t="shared" si="18"/>
        <v>0</v>
      </c>
      <c r="T63" s="122">
        <f t="shared" si="18"/>
        <v>0</v>
      </c>
      <c r="U63" s="122">
        <f t="shared" si="18"/>
        <v>0</v>
      </c>
      <c r="V63" s="122">
        <f t="shared" si="18"/>
        <v>0</v>
      </c>
      <c r="W63" s="122">
        <f t="shared" si="18"/>
        <v>0</v>
      </c>
      <c r="X63" s="122">
        <f t="shared" si="18"/>
        <v>0</v>
      </c>
      <c r="Y63" s="122">
        <f t="shared" si="18"/>
        <v>0</v>
      </c>
      <c r="Z63" s="122">
        <f t="shared" si="18"/>
        <v>0</v>
      </c>
      <c r="AA63" s="122">
        <f t="shared" si="18"/>
        <v>0</v>
      </c>
      <c r="AB63" s="64">
        <f t="shared" si="17"/>
        <v>0</v>
      </c>
    </row>
    <row r="64" spans="1:28" ht="12.75">
      <c r="A64" s="106"/>
      <c r="B64" s="46" t="s">
        <v>116</v>
      </c>
      <c r="C64" s="46" t="s">
        <v>275</v>
      </c>
      <c r="D64" s="46"/>
      <c r="E64" s="95"/>
      <c r="F64" s="121" t="s">
        <v>352</v>
      </c>
      <c r="G64" s="122">
        <f>G23*G58</f>
        <v>0</v>
      </c>
      <c r="H64" s="122">
        <f aca="true" t="shared" si="19" ref="H64:AA64">H23*H58</f>
        <v>0</v>
      </c>
      <c r="I64" s="122">
        <f t="shared" si="19"/>
        <v>0</v>
      </c>
      <c r="J64" s="122">
        <f t="shared" si="19"/>
        <v>0</v>
      </c>
      <c r="K64" s="122">
        <f t="shared" si="19"/>
        <v>0</v>
      </c>
      <c r="L64" s="122">
        <f t="shared" si="19"/>
        <v>0</v>
      </c>
      <c r="M64" s="122">
        <f t="shared" si="19"/>
        <v>0</v>
      </c>
      <c r="N64" s="122">
        <f t="shared" si="19"/>
        <v>0</v>
      </c>
      <c r="O64" s="122">
        <f t="shared" si="19"/>
        <v>0</v>
      </c>
      <c r="P64" s="122">
        <f t="shared" si="19"/>
        <v>0</v>
      </c>
      <c r="Q64" s="122">
        <f t="shared" si="19"/>
        <v>0</v>
      </c>
      <c r="R64" s="122">
        <f t="shared" si="19"/>
        <v>0</v>
      </c>
      <c r="S64" s="122">
        <f t="shared" si="19"/>
        <v>0</v>
      </c>
      <c r="T64" s="122">
        <f t="shared" si="19"/>
        <v>0</v>
      </c>
      <c r="U64" s="122">
        <f t="shared" si="19"/>
        <v>0</v>
      </c>
      <c r="V64" s="122">
        <f t="shared" si="19"/>
        <v>0</v>
      </c>
      <c r="W64" s="122">
        <f t="shared" si="19"/>
        <v>0</v>
      </c>
      <c r="X64" s="122">
        <f t="shared" si="19"/>
        <v>0</v>
      </c>
      <c r="Y64" s="122">
        <f t="shared" si="19"/>
        <v>0</v>
      </c>
      <c r="Z64" s="122">
        <f t="shared" si="19"/>
        <v>0</v>
      </c>
      <c r="AA64" s="122">
        <f t="shared" si="19"/>
        <v>0</v>
      </c>
      <c r="AB64" s="64">
        <f t="shared" si="17"/>
        <v>0</v>
      </c>
    </row>
    <row r="65" spans="1:28" ht="12.75">
      <c r="A65" s="106"/>
      <c r="B65" s="46" t="s">
        <v>64</v>
      </c>
      <c r="C65" s="46" t="s">
        <v>276</v>
      </c>
      <c r="D65" s="46"/>
      <c r="E65" s="95"/>
      <c r="F65" s="121" t="s">
        <v>352</v>
      </c>
      <c r="G65" s="122">
        <f>G26*G58</f>
        <v>0</v>
      </c>
      <c r="H65" s="122">
        <f aca="true" t="shared" si="20" ref="H65:AA65">H26*H58</f>
        <v>0</v>
      </c>
      <c r="I65" s="122">
        <f t="shared" si="20"/>
        <v>0</v>
      </c>
      <c r="J65" s="122">
        <f t="shared" si="20"/>
        <v>0</v>
      </c>
      <c r="K65" s="122">
        <f t="shared" si="20"/>
        <v>0</v>
      </c>
      <c r="L65" s="122">
        <f t="shared" si="20"/>
        <v>0</v>
      </c>
      <c r="M65" s="122">
        <f t="shared" si="20"/>
        <v>0</v>
      </c>
      <c r="N65" s="122">
        <f t="shared" si="20"/>
        <v>0</v>
      </c>
      <c r="O65" s="122">
        <f t="shared" si="20"/>
        <v>0</v>
      </c>
      <c r="P65" s="122">
        <f t="shared" si="20"/>
        <v>0</v>
      </c>
      <c r="Q65" s="122">
        <f t="shared" si="20"/>
        <v>0</v>
      </c>
      <c r="R65" s="122">
        <f t="shared" si="20"/>
        <v>0</v>
      </c>
      <c r="S65" s="122">
        <f t="shared" si="20"/>
        <v>0</v>
      </c>
      <c r="T65" s="122">
        <f t="shared" si="20"/>
        <v>0</v>
      </c>
      <c r="U65" s="122">
        <f t="shared" si="20"/>
        <v>0</v>
      </c>
      <c r="V65" s="122">
        <f t="shared" si="20"/>
        <v>0</v>
      </c>
      <c r="W65" s="122">
        <f t="shared" si="20"/>
        <v>0</v>
      </c>
      <c r="X65" s="122">
        <f t="shared" si="20"/>
        <v>0</v>
      </c>
      <c r="Y65" s="122">
        <f t="shared" si="20"/>
        <v>0</v>
      </c>
      <c r="Z65" s="122">
        <f t="shared" si="20"/>
        <v>0</v>
      </c>
      <c r="AA65" s="122">
        <f t="shared" si="20"/>
        <v>0</v>
      </c>
      <c r="AB65" s="64">
        <f t="shared" si="17"/>
        <v>0</v>
      </c>
    </row>
    <row r="66" spans="1:28" ht="12.75">
      <c r="A66" s="106"/>
      <c r="B66" s="46" t="s">
        <v>281</v>
      </c>
      <c r="C66" s="46" t="s">
        <v>277</v>
      </c>
      <c r="D66" s="46"/>
      <c r="E66" s="95"/>
      <c r="F66" s="121" t="s">
        <v>352</v>
      </c>
      <c r="G66" s="122">
        <f>G32*G58</f>
        <v>0</v>
      </c>
      <c r="H66" s="122">
        <f aca="true" t="shared" si="21" ref="H66:AA66">H32*H58</f>
        <v>0</v>
      </c>
      <c r="I66" s="122">
        <f t="shared" si="21"/>
        <v>0</v>
      </c>
      <c r="J66" s="122">
        <f t="shared" si="21"/>
        <v>0</v>
      </c>
      <c r="K66" s="122">
        <f t="shared" si="21"/>
        <v>0</v>
      </c>
      <c r="L66" s="122">
        <f t="shared" si="21"/>
        <v>0</v>
      </c>
      <c r="M66" s="122">
        <f t="shared" si="21"/>
        <v>0</v>
      </c>
      <c r="N66" s="122">
        <f t="shared" si="21"/>
        <v>0</v>
      </c>
      <c r="O66" s="122">
        <f t="shared" si="21"/>
        <v>0</v>
      </c>
      <c r="P66" s="122">
        <f t="shared" si="21"/>
        <v>0</v>
      </c>
      <c r="Q66" s="122">
        <f t="shared" si="21"/>
        <v>0</v>
      </c>
      <c r="R66" s="122">
        <f t="shared" si="21"/>
        <v>0</v>
      </c>
      <c r="S66" s="122">
        <f t="shared" si="21"/>
        <v>0</v>
      </c>
      <c r="T66" s="122">
        <f t="shared" si="21"/>
        <v>0</v>
      </c>
      <c r="U66" s="122">
        <f t="shared" si="21"/>
        <v>0</v>
      </c>
      <c r="V66" s="122">
        <f t="shared" si="21"/>
        <v>0</v>
      </c>
      <c r="W66" s="122">
        <f t="shared" si="21"/>
        <v>0</v>
      </c>
      <c r="X66" s="122">
        <f t="shared" si="21"/>
        <v>0</v>
      </c>
      <c r="Y66" s="122">
        <f t="shared" si="21"/>
        <v>0</v>
      </c>
      <c r="Z66" s="122">
        <f t="shared" si="21"/>
        <v>0</v>
      </c>
      <c r="AA66" s="122">
        <f t="shared" si="21"/>
        <v>0</v>
      </c>
      <c r="AB66" s="64">
        <f t="shared" si="17"/>
        <v>0</v>
      </c>
    </row>
    <row r="67" spans="1:28" ht="12.75">
      <c r="A67" s="106"/>
      <c r="B67" s="46" t="s">
        <v>282</v>
      </c>
      <c r="C67" s="46" t="s">
        <v>278</v>
      </c>
      <c r="D67" s="46"/>
      <c r="E67" s="95"/>
      <c r="F67" s="121" t="s">
        <v>352</v>
      </c>
      <c r="G67" s="122">
        <f>G48*G58</f>
        <v>0</v>
      </c>
      <c r="H67" s="122">
        <f aca="true" t="shared" si="22" ref="H67:AA67">H48*H58</f>
        <v>0</v>
      </c>
      <c r="I67" s="122">
        <f t="shared" si="22"/>
        <v>0</v>
      </c>
      <c r="J67" s="122">
        <f t="shared" si="22"/>
        <v>0</v>
      </c>
      <c r="K67" s="122">
        <f t="shared" si="22"/>
        <v>0</v>
      </c>
      <c r="L67" s="122">
        <f t="shared" si="22"/>
        <v>0</v>
      </c>
      <c r="M67" s="122">
        <f t="shared" si="22"/>
        <v>0</v>
      </c>
      <c r="N67" s="122">
        <f t="shared" si="22"/>
        <v>0</v>
      </c>
      <c r="O67" s="122">
        <f t="shared" si="22"/>
        <v>0</v>
      </c>
      <c r="P67" s="122">
        <f t="shared" si="22"/>
        <v>0</v>
      </c>
      <c r="Q67" s="122">
        <f t="shared" si="22"/>
        <v>0</v>
      </c>
      <c r="R67" s="122">
        <f t="shared" si="22"/>
        <v>0</v>
      </c>
      <c r="S67" s="122">
        <f t="shared" si="22"/>
        <v>0</v>
      </c>
      <c r="T67" s="122">
        <f t="shared" si="22"/>
        <v>0</v>
      </c>
      <c r="U67" s="122">
        <f t="shared" si="22"/>
        <v>0</v>
      </c>
      <c r="V67" s="122">
        <f t="shared" si="22"/>
        <v>0</v>
      </c>
      <c r="W67" s="122">
        <f t="shared" si="22"/>
        <v>0</v>
      </c>
      <c r="X67" s="122">
        <f t="shared" si="22"/>
        <v>0</v>
      </c>
      <c r="Y67" s="122">
        <f t="shared" si="22"/>
        <v>0</v>
      </c>
      <c r="Z67" s="122">
        <f t="shared" si="22"/>
        <v>0</v>
      </c>
      <c r="AA67" s="122">
        <f t="shared" si="22"/>
        <v>0</v>
      </c>
      <c r="AB67" s="64">
        <f t="shared" si="17"/>
        <v>0</v>
      </c>
    </row>
    <row r="68" spans="1:28" ht="12.75">
      <c r="A68" s="106"/>
      <c r="B68" s="46" t="s">
        <v>283</v>
      </c>
      <c r="C68" s="46" t="s">
        <v>279</v>
      </c>
      <c r="D68" s="46"/>
      <c r="E68" s="95"/>
      <c r="F68" s="121" t="s">
        <v>352</v>
      </c>
      <c r="G68" s="122">
        <f>G52*G58</f>
        <v>0</v>
      </c>
      <c r="H68" s="122">
        <f aca="true" t="shared" si="23" ref="H68:AA68">H52*H58</f>
        <v>0</v>
      </c>
      <c r="I68" s="122">
        <f t="shared" si="23"/>
        <v>0</v>
      </c>
      <c r="J68" s="122">
        <f t="shared" si="23"/>
        <v>0</v>
      </c>
      <c r="K68" s="122">
        <f t="shared" si="23"/>
        <v>0</v>
      </c>
      <c r="L68" s="122">
        <f t="shared" si="23"/>
        <v>0</v>
      </c>
      <c r="M68" s="122">
        <f t="shared" si="23"/>
        <v>0</v>
      </c>
      <c r="N68" s="122">
        <f t="shared" si="23"/>
        <v>0</v>
      </c>
      <c r="O68" s="122">
        <f t="shared" si="23"/>
        <v>0</v>
      </c>
      <c r="P68" s="122">
        <f t="shared" si="23"/>
        <v>0</v>
      </c>
      <c r="Q68" s="122">
        <f t="shared" si="23"/>
        <v>0</v>
      </c>
      <c r="R68" s="122">
        <f t="shared" si="23"/>
        <v>0</v>
      </c>
      <c r="S68" s="122">
        <f t="shared" si="23"/>
        <v>0</v>
      </c>
      <c r="T68" s="122">
        <f t="shared" si="23"/>
        <v>0</v>
      </c>
      <c r="U68" s="122">
        <f t="shared" si="23"/>
        <v>0</v>
      </c>
      <c r="V68" s="122">
        <f t="shared" si="23"/>
        <v>0</v>
      </c>
      <c r="W68" s="122">
        <f t="shared" si="23"/>
        <v>0</v>
      </c>
      <c r="X68" s="122">
        <f t="shared" si="23"/>
        <v>0</v>
      </c>
      <c r="Y68" s="122">
        <f t="shared" si="23"/>
        <v>0</v>
      </c>
      <c r="Z68" s="122">
        <f t="shared" si="23"/>
        <v>0</v>
      </c>
      <c r="AA68" s="122">
        <f t="shared" si="23"/>
        <v>0</v>
      </c>
      <c r="AB68" s="64">
        <f t="shared" si="17"/>
        <v>0</v>
      </c>
    </row>
    <row r="69" spans="1:28" ht="12.75">
      <c r="A69" s="106"/>
      <c r="B69" s="46" t="s">
        <v>284</v>
      </c>
      <c r="C69" s="46" t="s">
        <v>280</v>
      </c>
      <c r="D69" s="46"/>
      <c r="E69" s="95"/>
      <c r="F69" s="121" t="s">
        <v>352</v>
      </c>
      <c r="G69" s="122">
        <f>G53*G58</f>
        <v>0</v>
      </c>
      <c r="H69" s="122">
        <f aca="true" t="shared" si="24" ref="H69:AA69">H53*H58</f>
        <v>0</v>
      </c>
      <c r="I69" s="122">
        <f t="shared" si="24"/>
        <v>0</v>
      </c>
      <c r="J69" s="122">
        <f t="shared" si="24"/>
        <v>0</v>
      </c>
      <c r="K69" s="122">
        <f t="shared" si="24"/>
        <v>0</v>
      </c>
      <c r="L69" s="122">
        <f t="shared" si="24"/>
        <v>0</v>
      </c>
      <c r="M69" s="122">
        <f t="shared" si="24"/>
        <v>0</v>
      </c>
      <c r="N69" s="122">
        <f t="shared" si="24"/>
        <v>0</v>
      </c>
      <c r="O69" s="122">
        <f t="shared" si="24"/>
        <v>0</v>
      </c>
      <c r="P69" s="122">
        <f t="shared" si="24"/>
        <v>0</v>
      </c>
      <c r="Q69" s="122">
        <f t="shared" si="24"/>
        <v>0</v>
      </c>
      <c r="R69" s="122">
        <f t="shared" si="24"/>
        <v>0</v>
      </c>
      <c r="S69" s="122">
        <f t="shared" si="24"/>
        <v>0</v>
      </c>
      <c r="T69" s="122">
        <f t="shared" si="24"/>
        <v>0</v>
      </c>
      <c r="U69" s="122">
        <f t="shared" si="24"/>
        <v>0</v>
      </c>
      <c r="V69" s="122">
        <f t="shared" si="24"/>
        <v>0</v>
      </c>
      <c r="W69" s="122">
        <f t="shared" si="24"/>
        <v>0</v>
      </c>
      <c r="X69" s="122">
        <f t="shared" si="24"/>
        <v>0</v>
      </c>
      <c r="Y69" s="122">
        <f t="shared" si="24"/>
        <v>0</v>
      </c>
      <c r="Z69" s="122">
        <f t="shared" si="24"/>
        <v>0</v>
      </c>
      <c r="AA69" s="122">
        <f t="shared" si="24"/>
        <v>0</v>
      </c>
      <c r="AB69" s="64">
        <f t="shared" si="17"/>
        <v>0</v>
      </c>
    </row>
    <row r="70" spans="1:28" ht="12.75">
      <c r="A70" s="99"/>
      <c r="B70" s="99"/>
      <c r="C70" s="99"/>
      <c r="D70" s="99"/>
      <c r="E70" s="189"/>
      <c r="F70" s="100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1" spans="1:28" ht="15">
      <c r="A71" s="134">
        <v>3</v>
      </c>
      <c r="B71" s="135" t="s">
        <v>32</v>
      </c>
      <c r="C71" s="135"/>
      <c r="D71" s="135"/>
      <c r="E71" s="135"/>
      <c r="F71" s="135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</row>
    <row r="72" spans="1:28" ht="12.75">
      <c r="A72" s="97"/>
      <c r="B72" s="97"/>
      <c r="C72" s="97"/>
      <c r="D72" s="97"/>
      <c r="E72" s="97"/>
      <c r="F72" s="124"/>
      <c r="G72" s="125" t="s">
        <v>34</v>
      </c>
      <c r="H72" s="125"/>
      <c r="I72" s="125" t="s">
        <v>35</v>
      </c>
      <c r="J72" s="125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1:28" ht="12.75">
      <c r="A73" s="99"/>
      <c r="B73" s="99" t="s">
        <v>36</v>
      </c>
      <c r="C73" s="99" t="s">
        <v>197</v>
      </c>
      <c r="D73" s="99"/>
      <c r="E73" s="99"/>
      <c r="F73" s="126"/>
      <c r="G73" s="127">
        <f>AB8</f>
        <v>0</v>
      </c>
      <c r="H73" s="127"/>
      <c r="I73" s="128">
        <f>AB59</f>
        <v>0</v>
      </c>
      <c r="J73" s="68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</row>
    <row r="74" spans="1:28" ht="12.75">
      <c r="A74" s="99"/>
      <c r="B74" s="99" t="s">
        <v>38</v>
      </c>
      <c r="C74" s="46" t="s">
        <v>4</v>
      </c>
      <c r="D74" s="99"/>
      <c r="E74" s="99"/>
      <c r="F74" s="126"/>
      <c r="G74" s="127">
        <f>AB13</f>
        <v>0</v>
      </c>
      <c r="H74" s="127"/>
      <c r="I74" s="128">
        <f>AB60</f>
        <v>0</v>
      </c>
      <c r="J74" s="68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</row>
    <row r="75" spans="1:28" ht="12.75">
      <c r="A75" s="99"/>
      <c r="B75" s="99" t="s">
        <v>39</v>
      </c>
      <c r="C75" s="46" t="s">
        <v>97</v>
      </c>
      <c r="D75" s="99"/>
      <c r="E75" s="99"/>
      <c r="F75" s="126"/>
      <c r="G75" s="127">
        <f>AB18</f>
        <v>0</v>
      </c>
      <c r="H75" s="127"/>
      <c r="I75" s="128">
        <f aca="true" t="shared" si="25" ref="I75:I81">AB61</f>
        <v>0</v>
      </c>
      <c r="J75" s="68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</row>
    <row r="76" spans="1:28" ht="12.75">
      <c r="A76" s="99"/>
      <c r="B76" s="99" t="s">
        <v>40</v>
      </c>
      <c r="C76" s="46" t="s">
        <v>10</v>
      </c>
      <c r="D76" s="99"/>
      <c r="E76" s="99"/>
      <c r="F76" s="126"/>
      <c r="G76" s="127">
        <f>AB21</f>
        <v>0</v>
      </c>
      <c r="H76" s="127"/>
      <c r="I76" s="128">
        <f t="shared" si="25"/>
        <v>0</v>
      </c>
      <c r="J76" s="68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</row>
    <row r="77" spans="1:28" ht="12.75">
      <c r="A77" s="99"/>
      <c r="B77" s="99" t="s">
        <v>42</v>
      </c>
      <c r="C77" s="46" t="s">
        <v>243</v>
      </c>
      <c r="D77" s="99"/>
      <c r="E77" s="99"/>
      <c r="F77" s="126"/>
      <c r="G77" s="127">
        <f>AB22</f>
        <v>0</v>
      </c>
      <c r="H77" s="127"/>
      <c r="I77" s="128">
        <f t="shared" si="25"/>
        <v>0</v>
      </c>
      <c r="J77" s="68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</row>
    <row r="78" spans="1:28" ht="12.75">
      <c r="A78" s="99"/>
      <c r="B78" s="99" t="s">
        <v>117</v>
      </c>
      <c r="C78" s="46" t="s">
        <v>200</v>
      </c>
      <c r="D78" s="99"/>
      <c r="E78" s="99"/>
      <c r="F78" s="126"/>
      <c r="G78" s="127">
        <f>AB23</f>
        <v>0</v>
      </c>
      <c r="H78" s="127"/>
      <c r="I78" s="128">
        <f t="shared" si="25"/>
        <v>0</v>
      </c>
      <c r="J78" s="68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</row>
    <row r="79" spans="1:28" ht="12.75">
      <c r="A79" s="99"/>
      <c r="B79" s="99" t="s">
        <v>85</v>
      </c>
      <c r="C79" s="46" t="s">
        <v>6</v>
      </c>
      <c r="D79" s="99"/>
      <c r="E79" s="99"/>
      <c r="F79" s="126"/>
      <c r="G79" s="127">
        <f>AB26</f>
        <v>0</v>
      </c>
      <c r="H79" s="127"/>
      <c r="I79" s="128">
        <f t="shared" si="25"/>
        <v>0</v>
      </c>
      <c r="J79" s="68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</row>
    <row r="80" spans="1:28" ht="12.75">
      <c r="A80" s="99"/>
      <c r="B80" s="99" t="s">
        <v>285</v>
      </c>
      <c r="C80" s="46" t="s">
        <v>8</v>
      </c>
      <c r="D80" s="99"/>
      <c r="E80" s="99"/>
      <c r="F80" s="126"/>
      <c r="G80" s="127">
        <f>AB32</f>
        <v>0</v>
      </c>
      <c r="H80" s="127"/>
      <c r="I80" s="128">
        <f t="shared" si="25"/>
        <v>0</v>
      </c>
      <c r="J80" s="68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</row>
    <row r="81" spans="1:28" ht="12.75">
      <c r="A81" s="99"/>
      <c r="B81" s="99" t="s">
        <v>286</v>
      </c>
      <c r="C81" s="46" t="s">
        <v>126</v>
      </c>
      <c r="D81" s="99"/>
      <c r="E81" s="99"/>
      <c r="F81" s="126"/>
      <c r="G81" s="127">
        <f>AB48</f>
        <v>0</v>
      </c>
      <c r="H81" s="127"/>
      <c r="I81" s="128">
        <f t="shared" si="25"/>
        <v>0</v>
      </c>
      <c r="J81" s="68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</row>
    <row r="82" spans="1:28" ht="12.75">
      <c r="A82" s="99"/>
      <c r="B82" s="99" t="s">
        <v>287</v>
      </c>
      <c r="C82" s="46" t="s">
        <v>216</v>
      </c>
      <c r="D82" s="99"/>
      <c r="E82" s="99"/>
      <c r="F82" s="126"/>
      <c r="G82" s="127">
        <f>AB52</f>
        <v>0</v>
      </c>
      <c r="H82" s="127"/>
      <c r="I82" s="128">
        <f>AB68</f>
        <v>0</v>
      </c>
      <c r="J82" s="68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</row>
    <row r="83" spans="1:28" ht="12.75">
      <c r="A83" s="99"/>
      <c r="B83" s="99" t="s">
        <v>289</v>
      </c>
      <c r="C83" s="46" t="s">
        <v>288</v>
      </c>
      <c r="D83" s="99"/>
      <c r="E83" s="99"/>
      <c r="F83" s="126"/>
      <c r="G83" s="127">
        <f>AB53</f>
        <v>0</v>
      </c>
      <c r="H83" s="127"/>
      <c r="I83" s="128">
        <f>AB69</f>
        <v>0</v>
      </c>
      <c r="J83" s="68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</row>
    <row r="84" spans="1:28" ht="15">
      <c r="A84" s="134">
        <v>4</v>
      </c>
      <c r="B84" s="135" t="s">
        <v>43</v>
      </c>
      <c r="C84" s="135"/>
      <c r="D84" s="135"/>
      <c r="E84" s="135"/>
      <c r="F84" s="135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7"/>
    </row>
    <row r="85" spans="1:28" ht="38.25">
      <c r="A85" s="97"/>
      <c r="B85" s="97"/>
      <c r="C85" s="97"/>
      <c r="D85" s="97"/>
      <c r="E85" s="97"/>
      <c r="F85" s="613" t="s">
        <v>33</v>
      </c>
      <c r="G85" s="130" t="s">
        <v>95</v>
      </c>
      <c r="H85" s="130" t="s">
        <v>94</v>
      </c>
      <c r="I85" s="131" t="s">
        <v>107</v>
      </c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</row>
    <row r="86" spans="1:28" ht="12.75">
      <c r="A86" s="99"/>
      <c r="B86" s="99" t="s">
        <v>44</v>
      </c>
      <c r="C86" s="99" t="s">
        <v>74</v>
      </c>
      <c r="D86" s="99"/>
      <c r="E86" s="99"/>
      <c r="F86" s="612" t="s">
        <v>349</v>
      </c>
      <c r="G86" s="129">
        <f>'7.piel.Sociālekonomiskā analīze'!F43</f>
        <v>0</v>
      </c>
      <c r="H86" s="129">
        <f>I83</f>
        <v>0</v>
      </c>
      <c r="I86" s="201" t="e">
        <f>H86/G86-1</f>
        <v>#DIV/0!</v>
      </c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</row>
    <row r="87" spans="1:28" ht="12.75">
      <c r="A87" s="99"/>
      <c r="B87" s="99" t="s">
        <v>73</v>
      </c>
      <c r="C87" s="99" t="s">
        <v>75</v>
      </c>
      <c r="D87" s="99"/>
      <c r="E87" s="99"/>
      <c r="F87" s="612" t="s">
        <v>350</v>
      </c>
      <c r="G87" s="201" t="e">
        <f>'7.piel.Sociālekonomiskā analīze'!F44</f>
        <v>#NUM!</v>
      </c>
      <c r="H87" s="201" t="e">
        <f>IRR(G53:Z53)</f>
        <v>#NUM!</v>
      </c>
      <c r="I87" s="232" t="e">
        <f>H87-G87</f>
        <v>#NUM!</v>
      </c>
      <c r="J87" s="99" t="s">
        <v>128</v>
      </c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</row>
    <row r="88" spans="2:9" ht="12.75">
      <c r="B88" s="99" t="s">
        <v>47</v>
      </c>
      <c r="C88" s="93" t="s">
        <v>76</v>
      </c>
      <c r="F88" s="612" t="s">
        <v>351</v>
      </c>
      <c r="G88" s="133" t="e">
        <f>'7.piel.Sociālekonomiskā analīze'!F45</f>
        <v>#DIV/0!</v>
      </c>
      <c r="H88" s="133" t="e">
        <f>I77/ABS(I82)</f>
        <v>#DIV/0!</v>
      </c>
      <c r="I88" s="201" t="e">
        <f>H88/G88-1</f>
        <v>#DIV/0!</v>
      </c>
    </row>
  </sheetData>
  <sheetProtection/>
  <dataValidations count="1">
    <dataValidation type="decimal" allowBlank="1" showInputMessage="1" showErrorMessage="1" sqref="G56">
      <formula1>0</formula1>
      <formula2>100</formula2>
    </dataValidation>
  </dataValidations>
  <printOptions horizontalCentered="1"/>
  <pageMargins left="0.11811023622047245" right="0.11811023622047245" top="0.984251968503937" bottom="0.984251968503937" header="0.5118110236220472" footer="0.5118110236220472"/>
  <pageSetup fitToHeight="1" fitToWidth="1" horizontalDpi="600" verticalDpi="600" orientation="landscape" paperSize="9" scale="39" r:id="rId1"/>
  <headerFooter alignWithMargins="0">
    <oddHeader>&amp;CJūtīguma analīze-2&amp;R10.pielikums</oddHeader>
  </headerFooter>
  <ignoredErrors>
    <ignoredError sqref="M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9"/>
  <sheetViews>
    <sheetView showGridLines="0" zoomScale="85" zoomScaleNormal="85" zoomScalePageLayoutView="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F3" sqref="F3"/>
    </sheetView>
  </sheetViews>
  <sheetFormatPr defaultColWidth="11.00390625" defaultRowHeight="12.75"/>
  <cols>
    <col min="1" max="1" width="3.00390625" style="5" customWidth="1"/>
    <col min="2" max="2" width="7.28125" style="5" customWidth="1"/>
    <col min="3" max="3" width="6.28125" style="5" customWidth="1"/>
    <col min="4" max="4" width="78.28125" style="5" customWidth="1"/>
    <col min="5" max="5" width="10.7109375" style="6" customWidth="1"/>
    <col min="6" max="6" width="12.00390625" style="5" customWidth="1"/>
    <col min="7" max="7" width="9.421875" style="5" customWidth="1"/>
    <col min="8" max="8" width="10.57421875" style="5" bestFit="1" customWidth="1"/>
    <col min="9" max="9" width="8.140625" style="5" bestFit="1" customWidth="1"/>
    <col min="10" max="14" width="8.00390625" style="5" bestFit="1" customWidth="1"/>
    <col min="15" max="16" width="9.00390625" style="5" bestFit="1" customWidth="1"/>
    <col min="17" max="24" width="8.00390625" style="5" bestFit="1" customWidth="1"/>
    <col min="25" max="25" width="9.28125" style="5" bestFit="1" customWidth="1"/>
    <col min="26" max="26" width="9.28125" style="5" customWidth="1"/>
    <col min="27" max="27" width="11.57421875" style="5" customWidth="1"/>
    <col min="28" max="28" width="14.8515625" style="3" customWidth="1"/>
    <col min="29" max="16384" width="11.00390625" style="46" customWidth="1"/>
  </cols>
  <sheetData>
    <row r="1" spans="1:28" s="45" customFormat="1" ht="12.75" customHeight="1">
      <c r="A1" s="233" t="s">
        <v>0</v>
      </c>
      <c r="B1" s="234"/>
      <c r="C1" s="234"/>
      <c r="D1" s="234"/>
      <c r="E1" s="235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6"/>
      <c r="AB1" s="1"/>
    </row>
    <row r="2" spans="1:28" ht="12.75" customHeight="1">
      <c r="A2" s="237"/>
      <c r="B2" s="238"/>
      <c r="C2" s="239"/>
      <c r="D2" s="239"/>
      <c r="E2" s="240"/>
      <c r="F2" s="239">
        <v>1</v>
      </c>
      <c r="G2" s="239">
        <f>F2+1</f>
        <v>2</v>
      </c>
      <c r="H2" s="239">
        <f aca="true" t="shared" si="0" ref="H2:Z2">G2+1</f>
        <v>3</v>
      </c>
      <c r="I2" s="239">
        <f t="shared" si="0"/>
        <v>4</v>
      </c>
      <c r="J2" s="239">
        <f t="shared" si="0"/>
        <v>5</v>
      </c>
      <c r="K2" s="239">
        <f t="shared" si="0"/>
        <v>6</v>
      </c>
      <c r="L2" s="239">
        <f t="shared" si="0"/>
        <v>7</v>
      </c>
      <c r="M2" s="239">
        <f t="shared" si="0"/>
        <v>8</v>
      </c>
      <c r="N2" s="239">
        <f t="shared" si="0"/>
        <v>9</v>
      </c>
      <c r="O2" s="239">
        <f t="shared" si="0"/>
        <v>10</v>
      </c>
      <c r="P2" s="239">
        <f t="shared" si="0"/>
        <v>11</v>
      </c>
      <c r="Q2" s="239">
        <f t="shared" si="0"/>
        <v>12</v>
      </c>
      <c r="R2" s="239">
        <f t="shared" si="0"/>
        <v>13</v>
      </c>
      <c r="S2" s="239">
        <f t="shared" si="0"/>
        <v>14</v>
      </c>
      <c r="T2" s="239">
        <f t="shared" si="0"/>
        <v>15</v>
      </c>
      <c r="U2" s="239">
        <f t="shared" si="0"/>
        <v>16</v>
      </c>
      <c r="V2" s="239">
        <f t="shared" si="0"/>
        <v>17</v>
      </c>
      <c r="W2" s="239">
        <f t="shared" si="0"/>
        <v>18</v>
      </c>
      <c r="X2" s="239">
        <f t="shared" si="0"/>
        <v>19</v>
      </c>
      <c r="Y2" s="239">
        <f t="shared" si="0"/>
        <v>20</v>
      </c>
      <c r="Z2" s="239">
        <f t="shared" si="0"/>
        <v>21</v>
      </c>
      <c r="AA2" s="241"/>
      <c r="AB2" s="2"/>
    </row>
    <row r="3" spans="1:32" ht="12.75">
      <c r="A3" s="242"/>
      <c r="B3" s="243"/>
      <c r="C3" s="243"/>
      <c r="D3" s="244"/>
      <c r="E3" s="244" t="s">
        <v>1</v>
      </c>
      <c r="F3" s="245">
        <f>'3.pielik. Invest.n.pl. aprēķ.'!F3</f>
        <v>2014</v>
      </c>
      <c r="G3" s="245">
        <f>'3.pielik. Invest.n.pl. aprēķ.'!G3</f>
        <v>2015</v>
      </c>
      <c r="H3" s="245">
        <f>'3.pielik. Invest.n.pl. aprēķ.'!H3</f>
        <v>2016</v>
      </c>
      <c r="I3" s="245">
        <f>'3.pielik. Invest.n.pl. aprēķ.'!I3</f>
        <v>2017</v>
      </c>
      <c r="J3" s="245">
        <f>'3.pielik. Invest.n.pl. aprēķ.'!J3</f>
        <v>2018</v>
      </c>
      <c r="K3" s="245">
        <f>'3.pielik. Invest.n.pl. aprēķ.'!K3</f>
        <v>2019</v>
      </c>
      <c r="L3" s="245">
        <f>'3.pielik. Invest.n.pl. aprēķ.'!L3</f>
        <v>2020</v>
      </c>
      <c r="M3" s="245">
        <f>'3.pielik. Invest.n.pl. aprēķ.'!M3</f>
        <v>2021</v>
      </c>
      <c r="N3" s="245">
        <f>'3.pielik. Invest.n.pl. aprēķ.'!N3</f>
        <v>2022</v>
      </c>
      <c r="O3" s="245">
        <f>'3.pielik. Invest.n.pl. aprēķ.'!O3</f>
        <v>2023</v>
      </c>
      <c r="P3" s="245">
        <f>'3.pielik. Invest.n.pl. aprēķ.'!P3</f>
        <v>2024</v>
      </c>
      <c r="Q3" s="245">
        <f>'3.pielik. Invest.n.pl. aprēķ.'!Q3</f>
        <v>2025</v>
      </c>
      <c r="R3" s="245">
        <f>'3.pielik. Invest.n.pl. aprēķ.'!R3</f>
        <v>2026</v>
      </c>
      <c r="S3" s="245">
        <f>'3.pielik. Invest.n.pl. aprēķ.'!S3</f>
        <v>2027</v>
      </c>
      <c r="T3" s="245">
        <f>'3.pielik. Invest.n.pl. aprēķ.'!T3</f>
        <v>2028</v>
      </c>
      <c r="U3" s="245">
        <f>'3.pielik. Invest.n.pl. aprēķ.'!U3</f>
        <v>2029</v>
      </c>
      <c r="V3" s="245">
        <f>'3.pielik. Invest.n.pl. aprēķ.'!V3</f>
        <v>2030</v>
      </c>
      <c r="W3" s="245">
        <f>'3.pielik. Invest.n.pl. aprēķ.'!W3</f>
        <v>2031</v>
      </c>
      <c r="X3" s="245">
        <f>'3.pielik. Invest.n.pl. aprēķ.'!X3</f>
        <v>2032</v>
      </c>
      <c r="Y3" s="245">
        <f>'3.pielik. Invest.n.pl. aprēķ.'!Y3</f>
        <v>2033</v>
      </c>
      <c r="Z3" s="245">
        <f>'3.pielik. Invest.n.pl. aprēķ.'!Z3</f>
        <v>2034</v>
      </c>
      <c r="AA3" s="246" t="s">
        <v>2</v>
      </c>
      <c r="AB3" s="2"/>
      <c r="AC3" s="47"/>
      <c r="AD3" s="47"/>
      <c r="AE3" s="47"/>
      <c r="AF3" s="47"/>
    </row>
    <row r="4" spans="6:29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47"/>
    </row>
    <row r="5" spans="6:29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"/>
      <c r="AC5" s="47"/>
    </row>
    <row r="6" spans="1:28" s="48" customFormat="1" ht="15">
      <c r="A6" s="134">
        <v>1</v>
      </c>
      <c r="B6" s="135" t="s">
        <v>226</v>
      </c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2"/>
    </row>
    <row r="7" spans="6:29" ht="12.7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47"/>
    </row>
    <row r="8" spans="1:29" s="68" customFormat="1" ht="12.75">
      <c r="A8" s="65"/>
      <c r="B8" s="55" t="s">
        <v>3</v>
      </c>
      <c r="C8" s="55" t="s">
        <v>4</v>
      </c>
      <c r="D8" s="55"/>
      <c r="E8" s="66" t="s">
        <v>352</v>
      </c>
      <c r="F8" s="309">
        <f>'3.pielik. Invest.n.pl. aprēķ.'!F7</f>
        <v>0</v>
      </c>
      <c r="G8" s="310">
        <f>'3.pielik. Invest.n.pl. aprēķ.'!G7</f>
        <v>0</v>
      </c>
      <c r="H8" s="310">
        <f>'3.pielik. Invest.n.pl. aprēķ.'!H7</f>
        <v>0</v>
      </c>
      <c r="I8" s="310">
        <f>'3.pielik. Invest.n.pl. aprēķ.'!I7</f>
        <v>0</v>
      </c>
      <c r="J8" s="310">
        <f>'3.pielik. Invest.n.pl. aprēķ.'!J7</f>
        <v>0</v>
      </c>
      <c r="K8" s="310">
        <f>'3.pielik. Invest.n.pl. aprēķ.'!K7</f>
        <v>0</v>
      </c>
      <c r="L8" s="310">
        <f>'3.pielik. Invest.n.pl. aprēķ.'!L7</f>
        <v>0</v>
      </c>
      <c r="M8" s="310">
        <f>'3.pielik. Invest.n.pl. aprēķ.'!M7</f>
        <v>0</v>
      </c>
      <c r="N8" s="310">
        <f>'3.pielik. Invest.n.pl. aprēķ.'!N7</f>
        <v>0</v>
      </c>
      <c r="O8" s="310">
        <f>'3.pielik. Invest.n.pl. aprēķ.'!O7</f>
        <v>0</v>
      </c>
      <c r="P8" s="310">
        <f>'3.pielik. Invest.n.pl. aprēķ.'!P7</f>
        <v>0</v>
      </c>
      <c r="Q8" s="310">
        <f>'3.pielik. Invest.n.pl. aprēķ.'!Q7</f>
        <v>0</v>
      </c>
      <c r="R8" s="310">
        <f>'3.pielik. Invest.n.pl. aprēķ.'!R7</f>
        <v>0</v>
      </c>
      <c r="S8" s="310">
        <f>'3.pielik. Invest.n.pl. aprēķ.'!S7</f>
        <v>0</v>
      </c>
      <c r="T8" s="310">
        <f>'3.pielik. Invest.n.pl. aprēķ.'!T7</f>
        <v>0</v>
      </c>
      <c r="U8" s="310">
        <f>'3.pielik. Invest.n.pl. aprēķ.'!U7</f>
        <v>0</v>
      </c>
      <c r="V8" s="310">
        <f>'3.pielik. Invest.n.pl. aprēķ.'!V7</f>
        <v>0</v>
      </c>
      <c r="W8" s="310">
        <f>'3.pielik. Invest.n.pl. aprēķ.'!W7</f>
        <v>0</v>
      </c>
      <c r="X8" s="310">
        <f>'3.pielik. Invest.n.pl. aprēķ.'!X7</f>
        <v>0</v>
      </c>
      <c r="Y8" s="310">
        <f>'3.pielik. Invest.n.pl. aprēķ.'!Y7</f>
        <v>0</v>
      </c>
      <c r="Z8" s="310">
        <f>'3.pielik. Invest.n.pl. aprēķ.'!Z7</f>
        <v>0</v>
      </c>
      <c r="AA8" s="311">
        <f aca="true" t="shared" si="1" ref="AA8:AA13">SUM(F8:Z8)</f>
        <v>0</v>
      </c>
      <c r="AB8" s="19"/>
      <c r="AC8" s="67"/>
    </row>
    <row r="9" spans="1:29" ht="15" customHeight="1">
      <c r="A9" s="13"/>
      <c r="B9" s="301" t="s">
        <v>86</v>
      </c>
      <c r="C9" s="625" t="s">
        <v>311</v>
      </c>
      <c r="D9" s="625"/>
      <c r="E9" s="15" t="s">
        <v>352</v>
      </c>
      <c r="F9" s="204">
        <f>'3.pielik. Invest.n.pl. aprēķ.'!F8</f>
        <v>0</v>
      </c>
      <c r="G9" s="192">
        <f>'3.pielik. Invest.n.pl. aprēķ.'!G8</f>
        <v>0</v>
      </c>
      <c r="H9" s="192">
        <f>'3.pielik. Invest.n.pl. aprēķ.'!H8</f>
        <v>0</v>
      </c>
      <c r="I9" s="192">
        <f>'3.pielik. Invest.n.pl. aprēķ.'!I8</f>
        <v>0</v>
      </c>
      <c r="J9" s="192">
        <f>'3.pielik. Invest.n.pl. aprēķ.'!J8</f>
        <v>0</v>
      </c>
      <c r="K9" s="192">
        <f>'3.pielik. Invest.n.pl. aprēķ.'!K8</f>
        <v>0</v>
      </c>
      <c r="L9" s="192">
        <f>'3.pielik. Invest.n.pl. aprēķ.'!L8</f>
        <v>0</v>
      </c>
      <c r="M9" s="192">
        <f>'3.pielik. Invest.n.pl. aprēķ.'!M8</f>
        <v>0</v>
      </c>
      <c r="N9" s="192">
        <f>'3.pielik. Invest.n.pl. aprēķ.'!N8</f>
        <v>0</v>
      </c>
      <c r="O9" s="192">
        <f>'3.pielik. Invest.n.pl. aprēķ.'!O8</f>
        <v>0</v>
      </c>
      <c r="P9" s="192">
        <f>'3.pielik. Invest.n.pl. aprēķ.'!P8</f>
        <v>0</v>
      </c>
      <c r="Q9" s="192">
        <f>'3.pielik. Invest.n.pl. aprēķ.'!Q8</f>
        <v>0</v>
      </c>
      <c r="R9" s="192">
        <f>'3.pielik. Invest.n.pl. aprēķ.'!R8</f>
        <v>0</v>
      </c>
      <c r="S9" s="192">
        <f>'3.pielik. Invest.n.pl. aprēķ.'!S8</f>
        <v>0</v>
      </c>
      <c r="T9" s="192">
        <f>'3.pielik. Invest.n.pl. aprēķ.'!T8</f>
        <v>0</v>
      </c>
      <c r="U9" s="192">
        <f>'3.pielik. Invest.n.pl. aprēķ.'!U8</f>
        <v>0</v>
      </c>
      <c r="V9" s="192">
        <f>'3.pielik. Invest.n.pl. aprēķ.'!V8</f>
        <v>0</v>
      </c>
      <c r="W9" s="192">
        <f>'3.pielik. Invest.n.pl. aprēķ.'!W8</f>
        <v>0</v>
      </c>
      <c r="X9" s="192">
        <f>'3.pielik. Invest.n.pl. aprēķ.'!X8</f>
        <v>0</v>
      </c>
      <c r="Y9" s="192">
        <f>'3.pielik. Invest.n.pl. aprēķ.'!Y8</f>
        <v>0</v>
      </c>
      <c r="Z9" s="192">
        <f>'3.pielik. Invest.n.pl. aprēķ.'!Z8</f>
        <v>0</v>
      </c>
      <c r="AA9" s="193">
        <f t="shared" si="1"/>
        <v>0</v>
      </c>
      <c r="AB9" s="2"/>
      <c r="AC9" s="47"/>
    </row>
    <row r="10" spans="1:29" ht="12" customHeight="1">
      <c r="A10" s="13"/>
      <c r="B10" s="301" t="s">
        <v>87</v>
      </c>
      <c r="C10" s="625" t="s">
        <v>312</v>
      </c>
      <c r="D10" s="625"/>
      <c r="E10" s="15" t="s">
        <v>352</v>
      </c>
      <c r="F10" s="204">
        <f>'3.pielik. Invest.n.pl. aprēķ.'!F11</f>
        <v>0</v>
      </c>
      <c r="G10" s="192">
        <f>'3.pielik. Invest.n.pl. aprēķ.'!G11</f>
        <v>0</v>
      </c>
      <c r="H10" s="192">
        <f>'3.pielik. Invest.n.pl. aprēķ.'!H11</f>
        <v>0</v>
      </c>
      <c r="I10" s="192">
        <f>'3.pielik. Invest.n.pl. aprēķ.'!I11</f>
        <v>0</v>
      </c>
      <c r="J10" s="192">
        <f>'3.pielik. Invest.n.pl. aprēķ.'!J11</f>
        <v>0</v>
      </c>
      <c r="K10" s="192">
        <f>'3.pielik. Invest.n.pl. aprēķ.'!K11</f>
        <v>0</v>
      </c>
      <c r="L10" s="192">
        <f>'3.pielik. Invest.n.pl. aprēķ.'!L11</f>
        <v>0</v>
      </c>
      <c r="M10" s="192">
        <f>'3.pielik. Invest.n.pl. aprēķ.'!M11</f>
        <v>0</v>
      </c>
      <c r="N10" s="192">
        <f>'3.pielik. Invest.n.pl. aprēķ.'!N11</f>
        <v>0</v>
      </c>
      <c r="O10" s="192">
        <f>'3.pielik. Invest.n.pl. aprēķ.'!O11</f>
        <v>0</v>
      </c>
      <c r="P10" s="192">
        <f>'3.pielik. Invest.n.pl. aprēķ.'!P11</f>
        <v>0</v>
      </c>
      <c r="Q10" s="192">
        <f>'3.pielik. Invest.n.pl. aprēķ.'!Q11</f>
        <v>0</v>
      </c>
      <c r="R10" s="192">
        <f>'3.pielik. Invest.n.pl. aprēķ.'!R11</f>
        <v>0</v>
      </c>
      <c r="S10" s="192">
        <f>'3.pielik. Invest.n.pl. aprēķ.'!S11</f>
        <v>0</v>
      </c>
      <c r="T10" s="192">
        <f>'3.pielik. Invest.n.pl. aprēķ.'!T11</f>
        <v>0</v>
      </c>
      <c r="U10" s="192">
        <f>'3.pielik. Invest.n.pl. aprēķ.'!U11</f>
        <v>0</v>
      </c>
      <c r="V10" s="192">
        <f>'3.pielik. Invest.n.pl. aprēķ.'!V11</f>
        <v>0</v>
      </c>
      <c r="W10" s="192">
        <f>'3.pielik. Invest.n.pl. aprēķ.'!W11</f>
        <v>0</v>
      </c>
      <c r="X10" s="192">
        <f>'3.pielik. Invest.n.pl. aprēķ.'!X11</f>
        <v>0</v>
      </c>
      <c r="Y10" s="192">
        <f>'3.pielik. Invest.n.pl. aprēķ.'!Y11</f>
        <v>0</v>
      </c>
      <c r="Z10" s="192">
        <f>'3.pielik. Invest.n.pl. aprēķ.'!Z11</f>
        <v>0</v>
      </c>
      <c r="AA10" s="193">
        <f t="shared" si="1"/>
        <v>0</v>
      </c>
      <c r="AB10" s="2"/>
      <c r="AC10" s="47"/>
    </row>
    <row r="11" spans="1:29" s="68" customFormat="1" ht="12.75">
      <c r="A11" s="69"/>
      <c r="B11" s="33" t="s">
        <v>5</v>
      </c>
      <c r="C11" s="33" t="s">
        <v>97</v>
      </c>
      <c r="D11" s="33"/>
      <c r="E11" s="15" t="s">
        <v>352</v>
      </c>
      <c r="F11" s="312">
        <f>'3.pielik. Invest.n.pl. aprēķ.'!F12</f>
        <v>0</v>
      </c>
      <c r="G11" s="313">
        <f>'3.pielik. Invest.n.pl. aprēķ.'!G12</f>
        <v>0</v>
      </c>
      <c r="H11" s="313">
        <f>'3.pielik. Invest.n.pl. aprēķ.'!H12</f>
        <v>0</v>
      </c>
      <c r="I11" s="313">
        <f>'3.pielik. Invest.n.pl. aprēķ.'!I12</f>
        <v>0</v>
      </c>
      <c r="J11" s="313">
        <f>'3.pielik. Invest.n.pl. aprēķ.'!J12</f>
        <v>0</v>
      </c>
      <c r="K11" s="313">
        <f>'3.pielik. Invest.n.pl. aprēķ.'!K12</f>
        <v>0</v>
      </c>
      <c r="L11" s="313">
        <f>'3.pielik. Invest.n.pl. aprēķ.'!L12</f>
        <v>0</v>
      </c>
      <c r="M11" s="313">
        <f>'3.pielik. Invest.n.pl. aprēķ.'!M12</f>
        <v>0</v>
      </c>
      <c r="N11" s="313">
        <f>'3.pielik. Invest.n.pl. aprēķ.'!N12</f>
        <v>0</v>
      </c>
      <c r="O11" s="313">
        <f>'3.pielik. Invest.n.pl. aprēķ.'!O12</f>
        <v>0</v>
      </c>
      <c r="P11" s="313">
        <f>'3.pielik. Invest.n.pl. aprēķ.'!P12</f>
        <v>0</v>
      </c>
      <c r="Q11" s="313">
        <f>'3.pielik. Invest.n.pl. aprēķ.'!Q12</f>
        <v>0</v>
      </c>
      <c r="R11" s="313">
        <f>'3.pielik. Invest.n.pl. aprēķ.'!R12</f>
        <v>0</v>
      </c>
      <c r="S11" s="313">
        <f>'3.pielik. Invest.n.pl. aprēķ.'!S12</f>
        <v>0</v>
      </c>
      <c r="T11" s="313">
        <f>'3.pielik. Invest.n.pl. aprēķ.'!T12</f>
        <v>0</v>
      </c>
      <c r="U11" s="313">
        <f>'3.pielik. Invest.n.pl. aprēķ.'!U12</f>
        <v>0</v>
      </c>
      <c r="V11" s="313">
        <f>'3.pielik. Invest.n.pl. aprēķ.'!V12</f>
        <v>0</v>
      </c>
      <c r="W11" s="313">
        <f>'3.pielik. Invest.n.pl. aprēķ.'!W12</f>
        <v>0</v>
      </c>
      <c r="X11" s="313">
        <f>'3.pielik. Invest.n.pl. aprēķ.'!X12</f>
        <v>0</v>
      </c>
      <c r="Y11" s="313">
        <f>'3.pielik. Invest.n.pl. aprēķ.'!Y12</f>
        <v>0</v>
      </c>
      <c r="Z11" s="313">
        <f>'3.pielik. Invest.n.pl. aprēķ.'!Z12</f>
        <v>0</v>
      </c>
      <c r="AA11" s="314">
        <f t="shared" si="1"/>
        <v>0</v>
      </c>
      <c r="AB11" s="19"/>
      <c r="AC11" s="67"/>
    </row>
    <row r="12" spans="1:29" ht="12.75">
      <c r="A12" s="13"/>
      <c r="B12" s="302" t="s">
        <v>80</v>
      </c>
      <c r="C12" s="625" t="s">
        <v>313</v>
      </c>
      <c r="D12" s="625"/>
      <c r="E12" s="15" t="s">
        <v>352</v>
      </c>
      <c r="F12" s="204">
        <f>'3.pielik. Invest.n.pl. aprēķ.'!F13</f>
        <v>0</v>
      </c>
      <c r="G12" s="192">
        <f>'3.pielik. Invest.n.pl. aprēķ.'!G13</f>
        <v>0</v>
      </c>
      <c r="H12" s="192">
        <f>'3.pielik. Invest.n.pl. aprēķ.'!H13</f>
        <v>0</v>
      </c>
      <c r="I12" s="192">
        <f>'3.pielik. Invest.n.pl. aprēķ.'!I13</f>
        <v>0</v>
      </c>
      <c r="J12" s="192">
        <f>'3.pielik. Invest.n.pl. aprēķ.'!J13</f>
        <v>0</v>
      </c>
      <c r="K12" s="192">
        <f>'3.pielik. Invest.n.pl. aprēķ.'!K13</f>
        <v>0</v>
      </c>
      <c r="L12" s="192">
        <f>'3.pielik. Invest.n.pl. aprēķ.'!L13</f>
        <v>0</v>
      </c>
      <c r="M12" s="192">
        <f>'3.pielik. Invest.n.pl. aprēķ.'!M13</f>
        <v>0</v>
      </c>
      <c r="N12" s="192">
        <f>'3.pielik. Invest.n.pl. aprēķ.'!N13</f>
        <v>0</v>
      </c>
      <c r="O12" s="192">
        <f>'3.pielik. Invest.n.pl. aprēķ.'!O13</f>
        <v>0</v>
      </c>
      <c r="P12" s="192">
        <f>'3.pielik. Invest.n.pl. aprēķ.'!P13</f>
        <v>0</v>
      </c>
      <c r="Q12" s="192">
        <f>'3.pielik. Invest.n.pl. aprēķ.'!Q13</f>
        <v>0</v>
      </c>
      <c r="R12" s="192">
        <f>'3.pielik. Invest.n.pl. aprēķ.'!R13</f>
        <v>0</v>
      </c>
      <c r="S12" s="192">
        <f>'3.pielik. Invest.n.pl. aprēķ.'!S13</f>
        <v>0</v>
      </c>
      <c r="T12" s="192">
        <f>'3.pielik. Invest.n.pl. aprēķ.'!T13</f>
        <v>0</v>
      </c>
      <c r="U12" s="192">
        <f>'3.pielik. Invest.n.pl. aprēķ.'!U13</f>
        <v>0</v>
      </c>
      <c r="V12" s="192">
        <f>'3.pielik. Invest.n.pl. aprēķ.'!V13</f>
        <v>0</v>
      </c>
      <c r="W12" s="192">
        <f>'3.pielik. Invest.n.pl. aprēķ.'!W13</f>
        <v>0</v>
      </c>
      <c r="X12" s="192">
        <f>'3.pielik. Invest.n.pl. aprēķ.'!X13</f>
        <v>0</v>
      </c>
      <c r="Y12" s="192">
        <f>'3.pielik. Invest.n.pl. aprēķ.'!Y13</f>
        <v>0</v>
      </c>
      <c r="Z12" s="192">
        <f>'3.pielik. Invest.n.pl. aprēķ.'!Z13</f>
        <v>0</v>
      </c>
      <c r="AA12" s="193">
        <f t="shared" si="1"/>
        <v>0</v>
      </c>
      <c r="AB12" s="2"/>
      <c r="AC12" s="47"/>
    </row>
    <row r="13" spans="1:29" ht="12.75">
      <c r="A13" s="13"/>
      <c r="B13" s="302" t="s">
        <v>81</v>
      </c>
      <c r="C13" s="625" t="s">
        <v>314</v>
      </c>
      <c r="D13" s="625"/>
      <c r="E13" s="15" t="s">
        <v>352</v>
      </c>
      <c r="F13" s="204">
        <f>'3.pielik. Invest.n.pl. aprēķ.'!F14</f>
        <v>0</v>
      </c>
      <c r="G13" s="192">
        <f>'3.pielik. Invest.n.pl. aprēķ.'!G14</f>
        <v>0</v>
      </c>
      <c r="H13" s="192">
        <f>'3.pielik. Invest.n.pl. aprēķ.'!H14</f>
        <v>0</v>
      </c>
      <c r="I13" s="192">
        <f>'3.pielik. Invest.n.pl. aprēķ.'!I14</f>
        <v>0</v>
      </c>
      <c r="J13" s="192">
        <f>'3.pielik. Invest.n.pl. aprēķ.'!J14</f>
        <v>0</v>
      </c>
      <c r="K13" s="192">
        <f>'3.pielik. Invest.n.pl. aprēķ.'!K14</f>
        <v>0</v>
      </c>
      <c r="L13" s="192">
        <f>'3.pielik. Invest.n.pl. aprēķ.'!L14</f>
        <v>0</v>
      </c>
      <c r="M13" s="192">
        <f>'3.pielik. Invest.n.pl. aprēķ.'!M14</f>
        <v>0</v>
      </c>
      <c r="N13" s="192">
        <f>'3.pielik. Invest.n.pl. aprēķ.'!N14</f>
        <v>0</v>
      </c>
      <c r="O13" s="192">
        <f>'3.pielik. Invest.n.pl. aprēķ.'!O14</f>
        <v>0</v>
      </c>
      <c r="P13" s="192">
        <f>'3.pielik. Invest.n.pl. aprēķ.'!P14</f>
        <v>0</v>
      </c>
      <c r="Q13" s="192">
        <f>'3.pielik. Invest.n.pl. aprēķ.'!Q14</f>
        <v>0</v>
      </c>
      <c r="R13" s="192">
        <f>'3.pielik. Invest.n.pl. aprēķ.'!R14</f>
        <v>0</v>
      </c>
      <c r="S13" s="192">
        <f>'3.pielik. Invest.n.pl. aprēķ.'!S14</f>
        <v>0</v>
      </c>
      <c r="T13" s="192">
        <f>'3.pielik. Invest.n.pl. aprēķ.'!T14</f>
        <v>0</v>
      </c>
      <c r="U13" s="192">
        <f>'3.pielik. Invest.n.pl. aprēķ.'!U14</f>
        <v>0</v>
      </c>
      <c r="V13" s="192">
        <f>'3.pielik. Invest.n.pl. aprēķ.'!V14</f>
        <v>0</v>
      </c>
      <c r="W13" s="192">
        <f>'3.pielik. Invest.n.pl. aprēķ.'!W14</f>
        <v>0</v>
      </c>
      <c r="X13" s="192">
        <f>'3.pielik. Invest.n.pl. aprēķ.'!X14</f>
        <v>0</v>
      </c>
      <c r="Y13" s="192">
        <f>'3.pielik. Invest.n.pl. aprēķ.'!Y14</f>
        <v>0</v>
      </c>
      <c r="Z13" s="192">
        <f>'3.pielik. Invest.n.pl. aprēķ.'!Z14</f>
        <v>0</v>
      </c>
      <c r="AA13" s="193">
        <f t="shared" si="1"/>
        <v>0</v>
      </c>
      <c r="AB13" s="2"/>
      <c r="AC13" s="47"/>
    </row>
    <row r="14" spans="1:28" s="68" customFormat="1" ht="12.75">
      <c r="A14" s="69"/>
      <c r="B14" s="33" t="s">
        <v>7</v>
      </c>
      <c r="C14" s="33" t="s">
        <v>6</v>
      </c>
      <c r="D14" s="33"/>
      <c r="E14" s="15" t="s">
        <v>352</v>
      </c>
      <c r="F14" s="315">
        <f>'3.pielik. Invest.n.pl. aprēķ.'!F15</f>
        <v>0</v>
      </c>
      <c r="G14" s="316">
        <f>'3.pielik. Invest.n.pl. aprēķ.'!G15</f>
        <v>0</v>
      </c>
      <c r="H14" s="316">
        <f>'3.pielik. Invest.n.pl. aprēķ.'!H15</f>
        <v>0</v>
      </c>
      <c r="I14" s="316">
        <f>'3.pielik. Invest.n.pl. aprēķ.'!I15</f>
        <v>0</v>
      </c>
      <c r="J14" s="316">
        <f>'3.pielik. Invest.n.pl. aprēķ.'!J15</f>
        <v>0</v>
      </c>
      <c r="K14" s="316">
        <f>'3.pielik. Invest.n.pl. aprēķ.'!K15</f>
        <v>0</v>
      </c>
      <c r="L14" s="316">
        <f>'3.pielik. Invest.n.pl. aprēķ.'!L15</f>
        <v>0</v>
      </c>
      <c r="M14" s="316">
        <f>'3.pielik. Invest.n.pl. aprēķ.'!M15</f>
        <v>0</v>
      </c>
      <c r="N14" s="316">
        <f>'3.pielik. Invest.n.pl. aprēķ.'!N15</f>
        <v>0</v>
      </c>
      <c r="O14" s="316">
        <f>'3.pielik. Invest.n.pl. aprēķ.'!O15</f>
        <v>0</v>
      </c>
      <c r="P14" s="316">
        <f>'3.pielik. Invest.n.pl. aprēķ.'!P15</f>
        <v>0</v>
      </c>
      <c r="Q14" s="316">
        <f>'3.pielik. Invest.n.pl. aprēķ.'!Q15</f>
        <v>0</v>
      </c>
      <c r="R14" s="316">
        <f>'3.pielik. Invest.n.pl. aprēķ.'!R15</f>
        <v>0</v>
      </c>
      <c r="S14" s="316">
        <f>'3.pielik. Invest.n.pl. aprēķ.'!S15</f>
        <v>0</v>
      </c>
      <c r="T14" s="316">
        <f>'3.pielik. Invest.n.pl. aprēķ.'!T15</f>
        <v>0</v>
      </c>
      <c r="U14" s="316">
        <f>'3.pielik. Invest.n.pl. aprēķ.'!U15</f>
        <v>0</v>
      </c>
      <c r="V14" s="316">
        <f>'3.pielik. Invest.n.pl. aprēķ.'!V15</f>
        <v>0</v>
      </c>
      <c r="W14" s="316">
        <f>'3.pielik. Invest.n.pl. aprēķ.'!W15</f>
        <v>0</v>
      </c>
      <c r="X14" s="316">
        <f>'3.pielik. Invest.n.pl. aprēķ.'!X15</f>
        <v>0</v>
      </c>
      <c r="Y14" s="316">
        <f>'3.pielik. Invest.n.pl. aprēķ.'!Y15</f>
        <v>0</v>
      </c>
      <c r="Z14" s="316">
        <f>'3.pielik. Invest.n.pl. aprēķ.'!Z15</f>
        <v>0</v>
      </c>
      <c r="AA14" s="314">
        <f aca="true" t="shared" si="2" ref="AA14:AA23">SUM(F14:Z14)</f>
        <v>0</v>
      </c>
      <c r="AB14" s="19"/>
    </row>
    <row r="15" spans="1:28" s="49" customFormat="1" ht="12.75">
      <c r="A15" s="10"/>
      <c r="B15" s="586" t="s">
        <v>77</v>
      </c>
      <c r="C15" s="628" t="s">
        <v>315</v>
      </c>
      <c r="D15" s="628"/>
      <c r="E15" s="15" t="s">
        <v>352</v>
      </c>
      <c r="F15" s="205">
        <f>'3.pielik. Invest.n.pl. aprēķ.'!F16</f>
        <v>0</v>
      </c>
      <c r="G15" s="78">
        <f>'3.pielik. Invest.n.pl. aprēķ.'!G16</f>
        <v>0</v>
      </c>
      <c r="H15" s="78">
        <f>'3.pielik. Invest.n.pl. aprēķ.'!H16</f>
        <v>0</v>
      </c>
      <c r="I15" s="78">
        <f>'3.pielik. Invest.n.pl. aprēķ.'!I16</f>
        <v>0</v>
      </c>
      <c r="J15" s="78">
        <f>'3.pielik. Invest.n.pl. aprēķ.'!J16</f>
        <v>0</v>
      </c>
      <c r="K15" s="78">
        <f>'3.pielik. Invest.n.pl. aprēķ.'!K16</f>
        <v>0</v>
      </c>
      <c r="L15" s="78">
        <f>'3.pielik. Invest.n.pl. aprēķ.'!L16</f>
        <v>0</v>
      </c>
      <c r="M15" s="78">
        <f>'3.pielik. Invest.n.pl. aprēķ.'!M16</f>
        <v>0</v>
      </c>
      <c r="N15" s="78">
        <f>'3.pielik. Invest.n.pl. aprēķ.'!N16</f>
        <v>0</v>
      </c>
      <c r="O15" s="78">
        <f>'3.pielik. Invest.n.pl. aprēķ.'!O16</f>
        <v>0</v>
      </c>
      <c r="P15" s="78">
        <f>'3.pielik. Invest.n.pl. aprēķ.'!P16</f>
        <v>0</v>
      </c>
      <c r="Q15" s="78">
        <f>'3.pielik. Invest.n.pl. aprēķ.'!Q16</f>
        <v>0</v>
      </c>
      <c r="R15" s="78">
        <f>'3.pielik. Invest.n.pl. aprēķ.'!R16</f>
        <v>0</v>
      </c>
      <c r="S15" s="78">
        <f>'3.pielik. Invest.n.pl. aprēķ.'!S16</f>
        <v>0</v>
      </c>
      <c r="T15" s="78">
        <f>'3.pielik. Invest.n.pl. aprēķ.'!T16</f>
        <v>0</v>
      </c>
      <c r="U15" s="78">
        <f>'3.pielik. Invest.n.pl. aprēķ.'!U16</f>
        <v>0</v>
      </c>
      <c r="V15" s="78">
        <f>'3.pielik. Invest.n.pl. aprēķ.'!V16</f>
        <v>0</v>
      </c>
      <c r="W15" s="78">
        <f>'3.pielik. Invest.n.pl. aprēķ.'!W16</f>
        <v>0</v>
      </c>
      <c r="X15" s="78">
        <f>'3.pielik. Invest.n.pl. aprēķ.'!X16</f>
        <v>0</v>
      </c>
      <c r="Y15" s="78">
        <f>'3.pielik. Invest.n.pl. aprēķ.'!Y16</f>
        <v>0</v>
      </c>
      <c r="Z15" s="78">
        <f>'3.pielik. Invest.n.pl. aprēķ.'!Z16</f>
        <v>0</v>
      </c>
      <c r="AA15" s="193">
        <f t="shared" si="2"/>
        <v>0</v>
      </c>
      <c r="AB15" s="2"/>
    </row>
    <row r="16" spans="1:28" s="49" customFormat="1" ht="12.75">
      <c r="A16" s="10"/>
      <c r="B16" s="586" t="s">
        <v>78</v>
      </c>
      <c r="C16" s="628" t="s">
        <v>316</v>
      </c>
      <c r="D16" s="628"/>
      <c r="E16" s="15" t="s">
        <v>352</v>
      </c>
      <c r="F16" s="205">
        <f>'3.pielik. Invest.n.pl. aprēķ.'!F20</f>
        <v>0</v>
      </c>
      <c r="G16" s="78">
        <f>'3.pielik. Invest.n.pl. aprēķ.'!G20</f>
        <v>0</v>
      </c>
      <c r="H16" s="78">
        <f>'3.pielik. Invest.n.pl. aprēķ.'!H20</f>
        <v>0</v>
      </c>
      <c r="I16" s="78">
        <f>'3.pielik. Invest.n.pl. aprēķ.'!I20</f>
        <v>0</v>
      </c>
      <c r="J16" s="78">
        <f>'3.pielik. Invest.n.pl. aprēķ.'!J20</f>
        <v>0</v>
      </c>
      <c r="K16" s="78">
        <f>'3.pielik. Invest.n.pl. aprēķ.'!K20</f>
        <v>0</v>
      </c>
      <c r="L16" s="78">
        <f>'3.pielik. Invest.n.pl. aprēķ.'!L20</f>
        <v>0</v>
      </c>
      <c r="M16" s="78">
        <f>'3.pielik. Invest.n.pl. aprēķ.'!M20</f>
        <v>0</v>
      </c>
      <c r="N16" s="78">
        <f>'3.pielik. Invest.n.pl. aprēķ.'!N20</f>
        <v>0</v>
      </c>
      <c r="O16" s="78">
        <f>'3.pielik. Invest.n.pl. aprēķ.'!O20</f>
        <v>0</v>
      </c>
      <c r="P16" s="78">
        <f>'3.pielik. Invest.n.pl. aprēķ.'!P20</f>
        <v>0</v>
      </c>
      <c r="Q16" s="78">
        <f>'3.pielik. Invest.n.pl. aprēķ.'!Q20</f>
        <v>0</v>
      </c>
      <c r="R16" s="78">
        <f>'3.pielik. Invest.n.pl. aprēķ.'!R20</f>
        <v>0</v>
      </c>
      <c r="S16" s="78">
        <f>'3.pielik. Invest.n.pl. aprēķ.'!S20</f>
        <v>0</v>
      </c>
      <c r="T16" s="78">
        <f>'3.pielik. Invest.n.pl. aprēķ.'!T20</f>
        <v>0</v>
      </c>
      <c r="U16" s="78">
        <f>'3.pielik. Invest.n.pl. aprēķ.'!U20</f>
        <v>0</v>
      </c>
      <c r="V16" s="78">
        <f>'3.pielik. Invest.n.pl. aprēķ.'!V20</f>
        <v>0</v>
      </c>
      <c r="W16" s="78">
        <f>'3.pielik. Invest.n.pl. aprēķ.'!W20</f>
        <v>0</v>
      </c>
      <c r="X16" s="78">
        <f>'3.pielik. Invest.n.pl. aprēķ.'!X20</f>
        <v>0</v>
      </c>
      <c r="Y16" s="78">
        <f>'3.pielik. Invest.n.pl. aprēķ.'!Y20</f>
        <v>0</v>
      </c>
      <c r="Z16" s="78">
        <f>'3.pielik. Invest.n.pl. aprēķ.'!Z20</f>
        <v>0</v>
      </c>
      <c r="AA16" s="193">
        <f t="shared" si="2"/>
        <v>0</v>
      </c>
      <c r="AB16" s="2"/>
    </row>
    <row r="17" spans="1:28" s="68" customFormat="1" ht="12.75">
      <c r="A17" s="69"/>
      <c r="B17" s="304" t="s">
        <v>9</v>
      </c>
      <c r="C17" s="304" t="s">
        <v>8</v>
      </c>
      <c r="D17" s="304"/>
      <c r="E17" s="15" t="s">
        <v>352</v>
      </c>
      <c r="F17" s="315">
        <f>'3.pielik. Invest.n.pl. aprēķ.'!F21</f>
        <v>0</v>
      </c>
      <c r="G17" s="316">
        <f>'3.pielik. Invest.n.pl. aprēķ.'!G21</f>
        <v>0</v>
      </c>
      <c r="H17" s="316">
        <f>'3.pielik. Invest.n.pl. aprēķ.'!H21</f>
        <v>0</v>
      </c>
      <c r="I17" s="316">
        <f>'3.pielik. Invest.n.pl. aprēķ.'!I21</f>
        <v>0</v>
      </c>
      <c r="J17" s="316">
        <f>'3.pielik. Invest.n.pl. aprēķ.'!J21</f>
        <v>0</v>
      </c>
      <c r="K17" s="316">
        <f>'3.pielik. Invest.n.pl. aprēķ.'!K21</f>
        <v>0</v>
      </c>
      <c r="L17" s="316">
        <f>'3.pielik. Invest.n.pl. aprēķ.'!L21</f>
        <v>0</v>
      </c>
      <c r="M17" s="316">
        <f>'3.pielik. Invest.n.pl. aprēķ.'!M21</f>
        <v>0</v>
      </c>
      <c r="N17" s="316">
        <f>'3.pielik. Invest.n.pl. aprēķ.'!N21</f>
        <v>0</v>
      </c>
      <c r="O17" s="316">
        <f>'3.pielik. Invest.n.pl. aprēķ.'!O21</f>
        <v>0</v>
      </c>
      <c r="P17" s="316">
        <f>'3.pielik. Invest.n.pl. aprēķ.'!P21</f>
        <v>0</v>
      </c>
      <c r="Q17" s="316">
        <f>'3.pielik. Invest.n.pl. aprēķ.'!Q21</f>
        <v>0</v>
      </c>
      <c r="R17" s="316">
        <f>'3.pielik. Invest.n.pl. aprēķ.'!R21</f>
        <v>0</v>
      </c>
      <c r="S17" s="316">
        <f>'3.pielik. Invest.n.pl. aprēķ.'!S21</f>
        <v>0</v>
      </c>
      <c r="T17" s="316">
        <f>'3.pielik. Invest.n.pl. aprēķ.'!T21</f>
        <v>0</v>
      </c>
      <c r="U17" s="316">
        <f>'3.pielik. Invest.n.pl. aprēķ.'!U21</f>
        <v>0</v>
      </c>
      <c r="V17" s="316">
        <f>'3.pielik. Invest.n.pl. aprēķ.'!V21</f>
        <v>0</v>
      </c>
      <c r="W17" s="316">
        <f>'3.pielik. Invest.n.pl. aprēķ.'!W21</f>
        <v>0</v>
      </c>
      <c r="X17" s="316">
        <f>'3.pielik. Invest.n.pl. aprēķ.'!X21</f>
        <v>0</v>
      </c>
      <c r="Y17" s="316">
        <f>'3.pielik. Invest.n.pl. aprēķ.'!Y21</f>
        <v>0</v>
      </c>
      <c r="Z17" s="316">
        <f>'3.pielik. Invest.n.pl. aprēķ.'!Z21</f>
        <v>0</v>
      </c>
      <c r="AA17" s="314">
        <f t="shared" si="2"/>
        <v>0</v>
      </c>
      <c r="AB17" s="19"/>
    </row>
    <row r="18" spans="1:28" ht="12.75">
      <c r="A18" s="13"/>
      <c r="B18" s="301" t="s">
        <v>112</v>
      </c>
      <c r="C18" s="625" t="s">
        <v>317</v>
      </c>
      <c r="D18" s="625"/>
      <c r="E18" s="15" t="s">
        <v>352</v>
      </c>
      <c r="F18" s="206">
        <f>F17-'3.pielik. Invest.n.pl. aprēķ.'!F33</f>
        <v>0</v>
      </c>
      <c r="G18" s="79">
        <f>G17-'3.pielik. Invest.n.pl. aprēķ.'!G33</f>
        <v>0</v>
      </c>
      <c r="H18" s="79">
        <f>H17-'3.pielik. Invest.n.pl. aprēķ.'!H33</f>
        <v>0</v>
      </c>
      <c r="I18" s="79">
        <f>I17-'3.pielik. Invest.n.pl. aprēķ.'!I33</f>
        <v>0</v>
      </c>
      <c r="J18" s="79">
        <f>J17-'3.pielik. Invest.n.pl. aprēķ.'!J33</f>
        <v>0</v>
      </c>
      <c r="K18" s="79">
        <f>K17-'3.pielik. Invest.n.pl. aprēķ.'!K33</f>
        <v>0</v>
      </c>
      <c r="L18" s="79">
        <f>L17-'3.pielik. Invest.n.pl. aprēķ.'!L33</f>
        <v>0</v>
      </c>
      <c r="M18" s="79">
        <f>M17-'3.pielik. Invest.n.pl. aprēķ.'!M33</f>
        <v>0</v>
      </c>
      <c r="N18" s="79">
        <f>N17-'3.pielik. Invest.n.pl. aprēķ.'!N33</f>
        <v>0</v>
      </c>
      <c r="O18" s="79">
        <f>O17-'3.pielik. Invest.n.pl. aprēķ.'!O33</f>
        <v>0</v>
      </c>
      <c r="P18" s="79">
        <f>P17-'3.pielik. Invest.n.pl. aprēķ.'!P33</f>
        <v>0</v>
      </c>
      <c r="Q18" s="79">
        <f>Q17-'3.pielik. Invest.n.pl. aprēķ.'!Q33</f>
        <v>0</v>
      </c>
      <c r="R18" s="79">
        <f>R17-'3.pielik. Invest.n.pl. aprēķ.'!R33</f>
        <v>0</v>
      </c>
      <c r="S18" s="79">
        <f>S17-'3.pielik. Invest.n.pl. aprēķ.'!S33</f>
        <v>0</v>
      </c>
      <c r="T18" s="79">
        <f>T17-'3.pielik. Invest.n.pl. aprēķ.'!T33</f>
        <v>0</v>
      </c>
      <c r="U18" s="79">
        <f>U17-'3.pielik. Invest.n.pl. aprēķ.'!U33</f>
        <v>0</v>
      </c>
      <c r="V18" s="79">
        <f>V17-'3.pielik. Invest.n.pl. aprēķ.'!V33</f>
        <v>0</v>
      </c>
      <c r="W18" s="79">
        <f>W17-'3.pielik. Invest.n.pl. aprēķ.'!W33</f>
        <v>0</v>
      </c>
      <c r="X18" s="79">
        <f>X17-'3.pielik. Invest.n.pl. aprēķ.'!X33</f>
        <v>0</v>
      </c>
      <c r="Y18" s="79">
        <f>Y17-'3.pielik. Invest.n.pl. aprēķ.'!Y33</f>
        <v>0</v>
      </c>
      <c r="Z18" s="79">
        <f>Z17-'3.pielik. Invest.n.pl. aprēķ.'!Z33</f>
        <v>0</v>
      </c>
      <c r="AA18" s="193">
        <f>SUM(F18:Z18)</f>
        <v>0</v>
      </c>
      <c r="AB18" s="2"/>
    </row>
    <row r="19" spans="1:28" ht="12.75">
      <c r="A19" s="13"/>
      <c r="B19" s="301" t="s">
        <v>113</v>
      </c>
      <c r="C19" s="625" t="s">
        <v>318</v>
      </c>
      <c r="D19" s="625"/>
      <c r="E19" s="15" t="s">
        <v>352</v>
      </c>
      <c r="F19" s="206">
        <f>'3.pielik. Invest.n.pl. aprēķ.'!F33</f>
        <v>0</v>
      </c>
      <c r="G19" s="79">
        <f>'3.pielik. Invest.n.pl. aprēķ.'!G33</f>
        <v>0</v>
      </c>
      <c r="H19" s="79">
        <f>'3.pielik. Invest.n.pl. aprēķ.'!H33</f>
        <v>0</v>
      </c>
      <c r="I19" s="79">
        <f>'3.pielik. Invest.n.pl. aprēķ.'!I33</f>
        <v>0</v>
      </c>
      <c r="J19" s="79">
        <f>'3.pielik. Invest.n.pl. aprēķ.'!J33</f>
        <v>0</v>
      </c>
      <c r="K19" s="79">
        <f>'3.pielik. Invest.n.pl. aprēķ.'!K33</f>
        <v>0</v>
      </c>
      <c r="L19" s="79">
        <f>'3.pielik. Invest.n.pl. aprēķ.'!L33</f>
        <v>0</v>
      </c>
      <c r="M19" s="79">
        <f>'3.pielik. Invest.n.pl. aprēķ.'!M33</f>
        <v>0</v>
      </c>
      <c r="N19" s="79">
        <f>'3.pielik. Invest.n.pl. aprēķ.'!N33</f>
        <v>0</v>
      </c>
      <c r="O19" s="79">
        <f>'3.pielik. Invest.n.pl. aprēķ.'!O33</f>
        <v>0</v>
      </c>
      <c r="P19" s="79">
        <f>'3.pielik. Invest.n.pl. aprēķ.'!P33</f>
        <v>0</v>
      </c>
      <c r="Q19" s="79">
        <f>'3.pielik. Invest.n.pl. aprēķ.'!Q33</f>
        <v>0</v>
      </c>
      <c r="R19" s="79">
        <f>'3.pielik. Invest.n.pl. aprēķ.'!R33</f>
        <v>0</v>
      </c>
      <c r="S19" s="79">
        <f>'3.pielik. Invest.n.pl. aprēķ.'!S33</f>
        <v>0</v>
      </c>
      <c r="T19" s="79">
        <f>'3.pielik. Invest.n.pl. aprēķ.'!T33</f>
        <v>0</v>
      </c>
      <c r="U19" s="79">
        <f>'3.pielik. Invest.n.pl. aprēķ.'!U33</f>
        <v>0</v>
      </c>
      <c r="V19" s="79">
        <f>'3.pielik. Invest.n.pl. aprēķ.'!V33</f>
        <v>0</v>
      </c>
      <c r="W19" s="79">
        <f>'3.pielik. Invest.n.pl. aprēķ.'!W33</f>
        <v>0</v>
      </c>
      <c r="X19" s="79">
        <f>'3.pielik. Invest.n.pl. aprēķ.'!X33</f>
        <v>0</v>
      </c>
      <c r="Y19" s="79">
        <f>'3.pielik. Invest.n.pl. aprēķ.'!Y33</f>
        <v>0</v>
      </c>
      <c r="Z19" s="79">
        <f>'3.pielik. Invest.n.pl. aprēķ.'!Z33</f>
        <v>0</v>
      </c>
      <c r="AA19" s="193">
        <f>SUM(F19:Z19)</f>
        <v>0</v>
      </c>
      <c r="AB19" s="2"/>
    </row>
    <row r="20" spans="1:28" s="68" customFormat="1" ht="12.75">
      <c r="A20" s="69"/>
      <c r="B20" s="33" t="s">
        <v>11</v>
      </c>
      <c r="C20" s="33" t="s">
        <v>10</v>
      </c>
      <c r="D20" s="33"/>
      <c r="E20" s="15" t="s">
        <v>352</v>
      </c>
      <c r="F20" s="315">
        <f>'3.pielik. Invest.n.pl. aprēķ.'!F37</f>
        <v>0</v>
      </c>
      <c r="G20" s="316">
        <f>'3.pielik. Invest.n.pl. aprēķ.'!G37</f>
        <v>0</v>
      </c>
      <c r="H20" s="316">
        <f>'3.pielik. Invest.n.pl. aprēķ.'!H37</f>
        <v>0</v>
      </c>
      <c r="I20" s="316">
        <f>'3.pielik. Invest.n.pl. aprēķ.'!I37</f>
        <v>0</v>
      </c>
      <c r="J20" s="316">
        <f>'3.pielik. Invest.n.pl. aprēķ.'!J37</f>
        <v>0</v>
      </c>
      <c r="K20" s="316">
        <f>'3.pielik. Invest.n.pl. aprēķ.'!K37</f>
        <v>0</v>
      </c>
      <c r="L20" s="316">
        <f>'3.pielik. Invest.n.pl. aprēķ.'!L37</f>
        <v>0</v>
      </c>
      <c r="M20" s="316">
        <f>'3.pielik. Invest.n.pl. aprēķ.'!M37</f>
        <v>0</v>
      </c>
      <c r="N20" s="316">
        <f>'3.pielik. Invest.n.pl. aprēķ.'!N37</f>
        <v>0</v>
      </c>
      <c r="O20" s="316">
        <f>'3.pielik. Invest.n.pl. aprēķ.'!O37</f>
        <v>0</v>
      </c>
      <c r="P20" s="316">
        <f>'3.pielik. Invest.n.pl. aprēķ.'!P37</f>
        <v>0</v>
      </c>
      <c r="Q20" s="316">
        <f>'3.pielik. Invest.n.pl. aprēķ.'!Q37</f>
        <v>0</v>
      </c>
      <c r="R20" s="316">
        <f>'3.pielik. Invest.n.pl. aprēķ.'!R37</f>
        <v>0</v>
      </c>
      <c r="S20" s="316">
        <f>'3.pielik. Invest.n.pl. aprēķ.'!S37</f>
        <v>0</v>
      </c>
      <c r="T20" s="316">
        <f>'3.pielik. Invest.n.pl. aprēķ.'!T37</f>
        <v>0</v>
      </c>
      <c r="U20" s="316">
        <f>'3.pielik. Invest.n.pl. aprēķ.'!U37</f>
        <v>0</v>
      </c>
      <c r="V20" s="316">
        <f>'3.pielik. Invest.n.pl. aprēķ.'!V37</f>
        <v>0</v>
      </c>
      <c r="W20" s="316">
        <f>'3.pielik. Invest.n.pl. aprēķ.'!W37</f>
        <v>0</v>
      </c>
      <c r="X20" s="316">
        <f>'3.pielik. Invest.n.pl. aprēķ.'!X37</f>
        <v>0</v>
      </c>
      <c r="Y20" s="316">
        <f>'3.pielik. Invest.n.pl. aprēķ.'!Y37</f>
        <v>0</v>
      </c>
      <c r="Z20" s="316">
        <f>'3.pielik. Invest.n.pl. aprēķ.'!Z37</f>
        <v>0</v>
      </c>
      <c r="AA20" s="314">
        <f t="shared" si="2"/>
        <v>0</v>
      </c>
      <c r="AB20" s="19"/>
    </row>
    <row r="21" spans="1:28" ht="12.75">
      <c r="A21" s="13"/>
      <c r="B21" s="301" t="s">
        <v>120</v>
      </c>
      <c r="C21" s="624" t="s">
        <v>319</v>
      </c>
      <c r="D21" s="624"/>
      <c r="E21" s="15" t="s">
        <v>352</v>
      </c>
      <c r="F21" s="206">
        <f>'3.pielik. Invest.n.pl. aprēķ.'!F38</f>
        <v>0</v>
      </c>
      <c r="G21" s="79">
        <f>'3.pielik. Invest.n.pl. aprēķ.'!G38</f>
        <v>0</v>
      </c>
      <c r="H21" s="79">
        <f>'3.pielik. Invest.n.pl. aprēķ.'!H38</f>
        <v>0</v>
      </c>
      <c r="I21" s="79">
        <f>'3.pielik. Invest.n.pl. aprēķ.'!I38</f>
        <v>0</v>
      </c>
      <c r="J21" s="79">
        <f>'3.pielik. Invest.n.pl. aprēķ.'!J38</f>
        <v>0</v>
      </c>
      <c r="K21" s="79">
        <f>'3.pielik. Invest.n.pl. aprēķ.'!K38</f>
        <v>0</v>
      </c>
      <c r="L21" s="79">
        <f>'3.pielik. Invest.n.pl. aprēķ.'!L38</f>
        <v>0</v>
      </c>
      <c r="M21" s="79">
        <f>'3.pielik. Invest.n.pl. aprēķ.'!M38</f>
        <v>0</v>
      </c>
      <c r="N21" s="79">
        <f>'3.pielik. Invest.n.pl. aprēķ.'!N38</f>
        <v>0</v>
      </c>
      <c r="O21" s="79">
        <f>'3.pielik. Invest.n.pl. aprēķ.'!O38</f>
        <v>0</v>
      </c>
      <c r="P21" s="79">
        <f>'3.pielik. Invest.n.pl. aprēķ.'!P38</f>
        <v>0</v>
      </c>
      <c r="Q21" s="79">
        <f>'3.pielik. Invest.n.pl. aprēķ.'!Q38</f>
        <v>0</v>
      </c>
      <c r="R21" s="79">
        <f>'3.pielik. Invest.n.pl. aprēķ.'!R38</f>
        <v>0</v>
      </c>
      <c r="S21" s="79">
        <f>'3.pielik. Invest.n.pl. aprēķ.'!S38</f>
        <v>0</v>
      </c>
      <c r="T21" s="79">
        <f>'3.pielik. Invest.n.pl. aprēķ.'!T38</f>
        <v>0</v>
      </c>
      <c r="U21" s="79">
        <f>'3.pielik. Invest.n.pl. aprēķ.'!U38</f>
        <v>0</v>
      </c>
      <c r="V21" s="79">
        <f>'3.pielik. Invest.n.pl. aprēķ.'!V38</f>
        <v>0</v>
      </c>
      <c r="W21" s="79">
        <f>'3.pielik. Invest.n.pl. aprēķ.'!W38</f>
        <v>0</v>
      </c>
      <c r="X21" s="79">
        <f>'3.pielik. Invest.n.pl. aprēķ.'!X38</f>
        <v>0</v>
      </c>
      <c r="Y21" s="79">
        <f>'3.pielik. Invest.n.pl. aprēķ.'!Y38</f>
        <v>0</v>
      </c>
      <c r="Z21" s="79">
        <f>'3.pielik. Invest.n.pl. aprēķ.'!Z38</f>
        <v>0</v>
      </c>
      <c r="AA21" s="193">
        <f t="shared" si="2"/>
        <v>0</v>
      </c>
      <c r="AB21" s="2"/>
    </row>
    <row r="22" spans="1:28" ht="12.75">
      <c r="A22" s="13"/>
      <c r="B22" s="301" t="s">
        <v>152</v>
      </c>
      <c r="C22" s="624" t="s">
        <v>320</v>
      </c>
      <c r="D22" s="624"/>
      <c r="E22" s="15" t="s">
        <v>352</v>
      </c>
      <c r="F22" s="206">
        <f>'3.pielik. Invest.n.pl. aprēķ.'!F39</f>
        <v>0</v>
      </c>
      <c r="G22" s="79">
        <f>'3.pielik. Invest.n.pl. aprēķ.'!G39</f>
        <v>0</v>
      </c>
      <c r="H22" s="79">
        <f>'3.pielik. Invest.n.pl. aprēķ.'!H39</f>
        <v>0</v>
      </c>
      <c r="I22" s="79">
        <f>'3.pielik. Invest.n.pl. aprēķ.'!I39</f>
        <v>0</v>
      </c>
      <c r="J22" s="79">
        <f>'3.pielik. Invest.n.pl. aprēķ.'!J39</f>
        <v>0</v>
      </c>
      <c r="K22" s="79">
        <f>'3.pielik. Invest.n.pl. aprēķ.'!K39</f>
        <v>0</v>
      </c>
      <c r="L22" s="79">
        <f>'3.pielik. Invest.n.pl. aprēķ.'!L39</f>
        <v>0</v>
      </c>
      <c r="M22" s="79">
        <f>'3.pielik. Invest.n.pl. aprēķ.'!M39</f>
        <v>0</v>
      </c>
      <c r="N22" s="79">
        <f>'3.pielik. Invest.n.pl. aprēķ.'!N39</f>
        <v>0</v>
      </c>
      <c r="O22" s="79">
        <f>'3.pielik. Invest.n.pl. aprēķ.'!O39</f>
        <v>0</v>
      </c>
      <c r="P22" s="79">
        <f>'3.pielik. Invest.n.pl. aprēķ.'!P39</f>
        <v>0</v>
      </c>
      <c r="Q22" s="79">
        <f>'3.pielik. Invest.n.pl. aprēķ.'!Q39</f>
        <v>0</v>
      </c>
      <c r="R22" s="79">
        <f>'3.pielik. Invest.n.pl. aprēķ.'!R39</f>
        <v>0</v>
      </c>
      <c r="S22" s="79">
        <f>'3.pielik. Invest.n.pl. aprēķ.'!S39</f>
        <v>0</v>
      </c>
      <c r="T22" s="79">
        <f>'3.pielik. Invest.n.pl. aprēķ.'!T39</f>
        <v>0</v>
      </c>
      <c r="U22" s="79">
        <f>'3.pielik. Invest.n.pl. aprēķ.'!U39</f>
        <v>0</v>
      </c>
      <c r="V22" s="79">
        <f>'3.pielik. Invest.n.pl. aprēķ.'!V39</f>
        <v>0</v>
      </c>
      <c r="W22" s="79">
        <f>'3.pielik. Invest.n.pl. aprēķ.'!W39</f>
        <v>0</v>
      </c>
      <c r="X22" s="79">
        <f>'3.pielik. Invest.n.pl. aprēķ.'!X39</f>
        <v>0</v>
      </c>
      <c r="Y22" s="79">
        <f>'3.pielik. Invest.n.pl. aprēķ.'!Y39</f>
        <v>0</v>
      </c>
      <c r="Z22" s="79">
        <f>'3.pielik. Invest.n.pl. aprēķ.'!Z39</f>
        <v>0</v>
      </c>
      <c r="AA22" s="193">
        <f t="shared" si="2"/>
        <v>0</v>
      </c>
      <c r="AB22" s="2"/>
    </row>
    <row r="23" spans="1:28" s="68" customFormat="1" ht="12.75">
      <c r="A23" s="69"/>
      <c r="B23" s="33" t="s">
        <v>58</v>
      </c>
      <c r="C23" s="33" t="s">
        <v>12</v>
      </c>
      <c r="D23" s="33"/>
      <c r="E23" s="70" t="s">
        <v>352</v>
      </c>
      <c r="F23" s="317">
        <f>'3.pielik. Invest.n.pl. aprēķ.'!F40</f>
        <v>0</v>
      </c>
      <c r="G23" s="318">
        <f>'3.pielik. Invest.n.pl. aprēķ.'!G40</f>
        <v>0</v>
      </c>
      <c r="H23" s="318">
        <f>'3.pielik. Invest.n.pl. aprēķ.'!H40</f>
        <v>0</v>
      </c>
      <c r="I23" s="318">
        <f>'3.pielik. Invest.n.pl. aprēķ.'!I40</f>
        <v>0</v>
      </c>
      <c r="J23" s="318">
        <f>'3.pielik. Invest.n.pl. aprēķ.'!J40</f>
        <v>0</v>
      </c>
      <c r="K23" s="318">
        <f>'3.pielik. Invest.n.pl. aprēķ.'!K40</f>
        <v>0</v>
      </c>
      <c r="L23" s="318">
        <f>'3.pielik. Invest.n.pl. aprēķ.'!L40</f>
        <v>0</v>
      </c>
      <c r="M23" s="318">
        <f>'3.pielik. Invest.n.pl. aprēķ.'!M40</f>
        <v>0</v>
      </c>
      <c r="N23" s="318">
        <f>'3.pielik. Invest.n.pl. aprēķ.'!N40</f>
        <v>0</v>
      </c>
      <c r="O23" s="318">
        <f>'3.pielik. Invest.n.pl. aprēķ.'!O40</f>
        <v>0</v>
      </c>
      <c r="P23" s="318">
        <f>'3.pielik. Invest.n.pl. aprēķ.'!P40</f>
        <v>0</v>
      </c>
      <c r="Q23" s="318">
        <f>'3.pielik. Invest.n.pl. aprēķ.'!Q40</f>
        <v>0</v>
      </c>
      <c r="R23" s="318">
        <f>'3.pielik. Invest.n.pl. aprēķ.'!R40</f>
        <v>0</v>
      </c>
      <c r="S23" s="318">
        <f>'3.pielik. Invest.n.pl. aprēķ.'!S40</f>
        <v>0</v>
      </c>
      <c r="T23" s="318">
        <f>'3.pielik. Invest.n.pl. aprēķ.'!T40</f>
        <v>0</v>
      </c>
      <c r="U23" s="318">
        <f>'3.pielik. Invest.n.pl. aprēķ.'!U40</f>
        <v>0</v>
      </c>
      <c r="V23" s="318">
        <f>'3.pielik. Invest.n.pl. aprēķ.'!V40</f>
        <v>0</v>
      </c>
      <c r="W23" s="318">
        <f>'3.pielik. Invest.n.pl. aprēķ.'!W40</f>
        <v>0</v>
      </c>
      <c r="X23" s="318">
        <f>'3.pielik. Invest.n.pl. aprēķ.'!X40</f>
        <v>0</v>
      </c>
      <c r="Y23" s="318">
        <f>'3.pielik. Invest.n.pl. aprēķ.'!Y40</f>
        <v>0</v>
      </c>
      <c r="Z23" s="318">
        <f>'3.pielik. Invest.n.pl. aprēķ.'!Z40</f>
        <v>0</v>
      </c>
      <c r="AA23" s="319">
        <f t="shared" si="2"/>
        <v>0</v>
      </c>
      <c r="AB23" s="19"/>
    </row>
    <row r="24" spans="1:28" s="48" customFormat="1" ht="15">
      <c r="A24" s="134">
        <v>2</v>
      </c>
      <c r="B24" s="135" t="s">
        <v>13</v>
      </c>
      <c r="C24" s="135"/>
      <c r="D24" s="135"/>
      <c r="E24" s="135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9"/>
      <c r="AB24" s="2"/>
    </row>
    <row r="26" spans="1:28" s="600" customFormat="1" ht="12.75">
      <c r="A26" s="3"/>
      <c r="B26" s="596" t="s">
        <v>14</v>
      </c>
      <c r="C26" s="597" t="s">
        <v>295</v>
      </c>
      <c r="D26" s="597"/>
      <c r="E26" s="598" t="s">
        <v>15</v>
      </c>
      <c r="F26" s="599">
        <v>0.05</v>
      </c>
      <c r="G26" s="3"/>
      <c r="H26" s="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"/>
      <c r="Z26" s="3"/>
      <c r="AA26" s="3"/>
      <c r="AB26" s="3"/>
    </row>
    <row r="27" spans="3:26" ht="12.75">
      <c r="C27" s="19"/>
      <c r="D27" s="1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9" t="s">
        <v>16</v>
      </c>
      <c r="C28" s="19" t="s">
        <v>17</v>
      </c>
      <c r="D28" s="19"/>
      <c r="E28" s="6" t="s">
        <v>18</v>
      </c>
      <c r="F28" s="74">
        <v>0</v>
      </c>
      <c r="G28" s="74">
        <f>F28+1</f>
        <v>1</v>
      </c>
      <c r="H28" s="74">
        <f aca="true" t="shared" si="3" ref="H28:Y28">G28+1</f>
        <v>2</v>
      </c>
      <c r="I28" s="74">
        <f t="shared" si="3"/>
        <v>3</v>
      </c>
      <c r="J28" s="74">
        <f t="shared" si="3"/>
        <v>4</v>
      </c>
      <c r="K28" s="74">
        <f t="shared" si="3"/>
        <v>5</v>
      </c>
      <c r="L28" s="74">
        <f t="shared" si="3"/>
        <v>6</v>
      </c>
      <c r="M28" s="74">
        <f t="shared" si="3"/>
        <v>7</v>
      </c>
      <c r="N28" s="74">
        <f t="shared" si="3"/>
        <v>8</v>
      </c>
      <c r="O28" s="74">
        <f t="shared" si="3"/>
        <v>9</v>
      </c>
      <c r="P28" s="74">
        <f t="shared" si="3"/>
        <v>10</v>
      </c>
      <c r="Q28" s="74">
        <f t="shared" si="3"/>
        <v>11</v>
      </c>
      <c r="R28" s="74">
        <f t="shared" si="3"/>
        <v>12</v>
      </c>
      <c r="S28" s="74">
        <f t="shared" si="3"/>
        <v>13</v>
      </c>
      <c r="T28" s="74">
        <f t="shared" si="3"/>
        <v>14</v>
      </c>
      <c r="U28" s="74">
        <f t="shared" si="3"/>
        <v>15</v>
      </c>
      <c r="V28" s="74">
        <f t="shared" si="3"/>
        <v>16</v>
      </c>
      <c r="W28" s="74">
        <f t="shared" si="3"/>
        <v>17</v>
      </c>
      <c r="X28" s="74">
        <f t="shared" si="3"/>
        <v>18</v>
      </c>
      <c r="Y28" s="74">
        <f t="shared" si="3"/>
        <v>19</v>
      </c>
      <c r="Z28" s="74">
        <f>Y28+1</f>
        <v>20</v>
      </c>
    </row>
    <row r="29" spans="2:26" ht="12.75">
      <c r="B29" s="19" t="s">
        <v>19</v>
      </c>
      <c r="C29" s="19" t="s">
        <v>20</v>
      </c>
      <c r="D29" s="19"/>
      <c r="E29" s="6" t="s">
        <v>21</v>
      </c>
      <c r="F29" s="20">
        <f>1/(1+$F$26)^F28</f>
        <v>1</v>
      </c>
      <c r="G29" s="20">
        <f aca="true" t="shared" si="4" ref="G29:Z29">1/(1+$F$26)^G28</f>
        <v>0.9523809523809523</v>
      </c>
      <c r="H29" s="20">
        <f t="shared" si="4"/>
        <v>0.9070294784580498</v>
      </c>
      <c r="I29" s="20">
        <f t="shared" si="4"/>
        <v>0.863837598531476</v>
      </c>
      <c r="J29" s="20">
        <f t="shared" si="4"/>
        <v>0.822702474791882</v>
      </c>
      <c r="K29" s="20">
        <f t="shared" si="4"/>
        <v>0.783526166468459</v>
      </c>
      <c r="L29" s="20">
        <f t="shared" si="4"/>
        <v>0.7462153966366276</v>
      </c>
      <c r="M29" s="20">
        <f t="shared" si="4"/>
        <v>0.7106813301301215</v>
      </c>
      <c r="N29" s="20">
        <f t="shared" si="4"/>
        <v>0.6768393620286872</v>
      </c>
      <c r="O29" s="20">
        <f t="shared" si="4"/>
        <v>0.6446089162177973</v>
      </c>
      <c r="P29" s="20">
        <f t="shared" si="4"/>
        <v>0.6139132535407593</v>
      </c>
      <c r="Q29" s="20">
        <f t="shared" si="4"/>
        <v>0.5846792890864374</v>
      </c>
      <c r="R29" s="20">
        <f t="shared" si="4"/>
        <v>0.5568374181775595</v>
      </c>
      <c r="S29" s="20">
        <f t="shared" si="4"/>
        <v>0.5303213506452946</v>
      </c>
      <c r="T29" s="20">
        <f t="shared" si="4"/>
        <v>0.5050679529955189</v>
      </c>
      <c r="U29" s="20">
        <f t="shared" si="4"/>
        <v>0.4810170980909702</v>
      </c>
      <c r="V29" s="20">
        <f t="shared" si="4"/>
        <v>0.4581115219914002</v>
      </c>
      <c r="W29" s="20">
        <f t="shared" si="4"/>
        <v>0.43629668761085727</v>
      </c>
      <c r="X29" s="20">
        <f t="shared" si="4"/>
        <v>0.41552065486748313</v>
      </c>
      <c r="Y29" s="20">
        <f t="shared" si="4"/>
        <v>0.3957339570166506</v>
      </c>
      <c r="Z29" s="20">
        <f t="shared" si="4"/>
        <v>0.3768894828730006</v>
      </c>
    </row>
    <row r="30" spans="1:28" s="68" customFormat="1" ht="12.75">
      <c r="A30" s="65"/>
      <c r="B30" s="55" t="s">
        <v>22</v>
      </c>
      <c r="C30" s="55" t="s">
        <v>23</v>
      </c>
      <c r="D30" s="55"/>
      <c r="E30" s="66" t="s">
        <v>352</v>
      </c>
      <c r="F30" s="320">
        <f>F8*F29</f>
        <v>0</v>
      </c>
      <c r="G30" s="321">
        <f aca="true" t="shared" si="5" ref="G30:Z30">G8*G29</f>
        <v>0</v>
      </c>
      <c r="H30" s="321">
        <f t="shared" si="5"/>
        <v>0</v>
      </c>
      <c r="I30" s="321">
        <f t="shared" si="5"/>
        <v>0</v>
      </c>
      <c r="J30" s="321">
        <f t="shared" si="5"/>
        <v>0</v>
      </c>
      <c r="K30" s="321">
        <f t="shared" si="5"/>
        <v>0</v>
      </c>
      <c r="L30" s="321">
        <f t="shared" si="5"/>
        <v>0</v>
      </c>
      <c r="M30" s="321">
        <f t="shared" si="5"/>
        <v>0</v>
      </c>
      <c r="N30" s="321">
        <f t="shared" si="5"/>
        <v>0</v>
      </c>
      <c r="O30" s="321">
        <f t="shared" si="5"/>
        <v>0</v>
      </c>
      <c r="P30" s="321">
        <f t="shared" si="5"/>
        <v>0</v>
      </c>
      <c r="Q30" s="321">
        <f t="shared" si="5"/>
        <v>0</v>
      </c>
      <c r="R30" s="321">
        <f t="shared" si="5"/>
        <v>0</v>
      </c>
      <c r="S30" s="321">
        <f t="shared" si="5"/>
        <v>0</v>
      </c>
      <c r="T30" s="321">
        <f t="shared" si="5"/>
        <v>0</v>
      </c>
      <c r="U30" s="321">
        <f t="shared" si="5"/>
        <v>0</v>
      </c>
      <c r="V30" s="321">
        <f t="shared" si="5"/>
        <v>0</v>
      </c>
      <c r="W30" s="321">
        <f t="shared" si="5"/>
        <v>0</v>
      </c>
      <c r="X30" s="321">
        <f t="shared" si="5"/>
        <v>0</v>
      </c>
      <c r="Y30" s="321">
        <f t="shared" si="5"/>
        <v>0</v>
      </c>
      <c r="Z30" s="321">
        <f t="shared" si="5"/>
        <v>0</v>
      </c>
      <c r="AA30" s="322">
        <f aca="true" t="shared" si="6" ref="AA30:AA45">SUM(F30:Z30)</f>
        <v>0</v>
      </c>
      <c r="AB30" s="19"/>
    </row>
    <row r="31" spans="1:28" ht="12.75">
      <c r="A31" s="13"/>
      <c r="B31" s="301" t="s">
        <v>153</v>
      </c>
      <c r="C31" s="625" t="s">
        <v>321</v>
      </c>
      <c r="D31" s="625"/>
      <c r="E31" s="15" t="s">
        <v>352</v>
      </c>
      <c r="F31" s="23">
        <f>F9*F29</f>
        <v>0</v>
      </c>
      <c r="G31" s="24">
        <f aca="true" t="shared" si="7" ref="G31:Z31">G9*G29</f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0</v>
      </c>
      <c r="P31" s="24">
        <f t="shared" si="7"/>
        <v>0</v>
      </c>
      <c r="Q31" s="24">
        <f t="shared" si="7"/>
        <v>0</v>
      </c>
      <c r="R31" s="24">
        <f t="shared" si="7"/>
        <v>0</v>
      </c>
      <c r="S31" s="24">
        <f t="shared" si="7"/>
        <v>0</v>
      </c>
      <c r="T31" s="24">
        <f t="shared" si="7"/>
        <v>0</v>
      </c>
      <c r="U31" s="24">
        <f t="shared" si="7"/>
        <v>0</v>
      </c>
      <c r="V31" s="24">
        <f t="shared" si="7"/>
        <v>0</v>
      </c>
      <c r="W31" s="24">
        <f t="shared" si="7"/>
        <v>0</v>
      </c>
      <c r="X31" s="24">
        <f t="shared" si="7"/>
        <v>0</v>
      </c>
      <c r="Y31" s="24">
        <f t="shared" si="7"/>
        <v>0</v>
      </c>
      <c r="Z31" s="24">
        <f t="shared" si="7"/>
        <v>0</v>
      </c>
      <c r="AA31" s="62">
        <f t="shared" si="6"/>
        <v>0</v>
      </c>
      <c r="AB31" s="2"/>
    </row>
    <row r="32" spans="1:28" ht="12.75">
      <c r="A32" s="13"/>
      <c r="B32" s="301" t="s">
        <v>154</v>
      </c>
      <c r="C32" s="625" t="s">
        <v>322</v>
      </c>
      <c r="D32" s="625"/>
      <c r="E32" s="15" t="s">
        <v>352</v>
      </c>
      <c r="F32" s="23">
        <f>F10*F29</f>
        <v>0</v>
      </c>
      <c r="G32" s="24">
        <f aca="true" t="shared" si="8" ref="G32:Z32">G10*G29</f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4">
        <f t="shared" si="8"/>
        <v>0</v>
      </c>
      <c r="R32" s="24">
        <f t="shared" si="8"/>
        <v>0</v>
      </c>
      <c r="S32" s="24">
        <f t="shared" si="8"/>
        <v>0</v>
      </c>
      <c r="T32" s="24">
        <f t="shared" si="8"/>
        <v>0</v>
      </c>
      <c r="U32" s="24">
        <f t="shared" si="8"/>
        <v>0</v>
      </c>
      <c r="V32" s="24">
        <f t="shared" si="8"/>
        <v>0</v>
      </c>
      <c r="W32" s="24">
        <f t="shared" si="8"/>
        <v>0</v>
      </c>
      <c r="X32" s="24">
        <f t="shared" si="8"/>
        <v>0</v>
      </c>
      <c r="Y32" s="24">
        <f t="shared" si="8"/>
        <v>0</v>
      </c>
      <c r="Z32" s="24">
        <f t="shared" si="8"/>
        <v>0</v>
      </c>
      <c r="AA32" s="62">
        <f t="shared" si="6"/>
        <v>0</v>
      </c>
      <c r="AB32" s="2"/>
    </row>
    <row r="33" spans="1:28" s="68" customFormat="1" ht="12.75">
      <c r="A33" s="69"/>
      <c r="B33" s="33" t="s">
        <v>24</v>
      </c>
      <c r="C33" s="33" t="s">
        <v>121</v>
      </c>
      <c r="D33" s="33"/>
      <c r="E33" s="15" t="s">
        <v>352</v>
      </c>
      <c r="F33" s="323">
        <f>F11*F29</f>
        <v>0</v>
      </c>
      <c r="G33" s="32">
        <f aca="true" t="shared" si="9" ref="G33:Z33">G11*G29</f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9"/>
        <v>0</v>
      </c>
      <c r="P33" s="32">
        <f t="shared" si="9"/>
        <v>0</v>
      </c>
      <c r="Q33" s="32">
        <f t="shared" si="9"/>
        <v>0</v>
      </c>
      <c r="R33" s="32">
        <f t="shared" si="9"/>
        <v>0</v>
      </c>
      <c r="S33" s="32">
        <f t="shared" si="9"/>
        <v>0</v>
      </c>
      <c r="T33" s="32">
        <f t="shared" si="9"/>
        <v>0</v>
      </c>
      <c r="U33" s="32">
        <f t="shared" si="9"/>
        <v>0</v>
      </c>
      <c r="V33" s="32">
        <f t="shared" si="9"/>
        <v>0</v>
      </c>
      <c r="W33" s="32">
        <f t="shared" si="9"/>
        <v>0</v>
      </c>
      <c r="X33" s="32">
        <f t="shared" si="9"/>
        <v>0</v>
      </c>
      <c r="Y33" s="32">
        <f t="shared" si="9"/>
        <v>0</v>
      </c>
      <c r="Z33" s="32">
        <f t="shared" si="9"/>
        <v>0</v>
      </c>
      <c r="AA33" s="324">
        <f t="shared" si="6"/>
        <v>0</v>
      </c>
      <c r="AB33" s="19"/>
    </row>
    <row r="34" spans="1:28" ht="12.75">
      <c r="A34" s="13"/>
      <c r="B34" s="301" t="s">
        <v>155</v>
      </c>
      <c r="C34" s="625" t="s">
        <v>323</v>
      </c>
      <c r="D34" s="625"/>
      <c r="E34" s="15" t="s">
        <v>352</v>
      </c>
      <c r="F34" s="23">
        <f>F29*F12</f>
        <v>0</v>
      </c>
      <c r="G34" s="24">
        <f aca="true" t="shared" si="10" ref="G34:Z34">G29*G12</f>
        <v>0</v>
      </c>
      <c r="H34" s="24">
        <f t="shared" si="10"/>
        <v>0</v>
      </c>
      <c r="I34" s="24">
        <f t="shared" si="10"/>
        <v>0</v>
      </c>
      <c r="J34" s="24">
        <f t="shared" si="10"/>
        <v>0</v>
      </c>
      <c r="K34" s="24">
        <f t="shared" si="10"/>
        <v>0</v>
      </c>
      <c r="L34" s="24">
        <f t="shared" si="10"/>
        <v>0</v>
      </c>
      <c r="M34" s="24">
        <f t="shared" si="10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Q34" s="24">
        <f t="shared" si="10"/>
        <v>0</v>
      </c>
      <c r="R34" s="24">
        <f t="shared" si="10"/>
        <v>0</v>
      </c>
      <c r="S34" s="24">
        <f t="shared" si="10"/>
        <v>0</v>
      </c>
      <c r="T34" s="24">
        <f t="shared" si="10"/>
        <v>0</v>
      </c>
      <c r="U34" s="24">
        <f t="shared" si="10"/>
        <v>0</v>
      </c>
      <c r="V34" s="24">
        <f t="shared" si="10"/>
        <v>0</v>
      </c>
      <c r="W34" s="24">
        <f t="shared" si="10"/>
        <v>0</v>
      </c>
      <c r="X34" s="24">
        <f t="shared" si="10"/>
        <v>0</v>
      </c>
      <c r="Y34" s="24">
        <f t="shared" si="10"/>
        <v>0</v>
      </c>
      <c r="Z34" s="24">
        <f t="shared" si="10"/>
        <v>0</v>
      </c>
      <c r="AA34" s="62">
        <f t="shared" si="6"/>
        <v>0</v>
      </c>
      <c r="AB34" s="2"/>
    </row>
    <row r="35" spans="1:28" ht="12.75">
      <c r="A35" s="13"/>
      <c r="B35" s="301" t="s">
        <v>156</v>
      </c>
      <c r="C35" s="625" t="s">
        <v>324</v>
      </c>
      <c r="D35" s="625"/>
      <c r="E35" s="15" t="s">
        <v>352</v>
      </c>
      <c r="F35" s="23">
        <f>F13*F29</f>
        <v>0</v>
      </c>
      <c r="G35" s="24">
        <f aca="true" t="shared" si="11" ref="G35:Z35">G13*G29</f>
        <v>0</v>
      </c>
      <c r="H35" s="24">
        <f t="shared" si="11"/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24">
        <f t="shared" si="11"/>
        <v>0</v>
      </c>
      <c r="M35" s="24">
        <f t="shared" si="11"/>
        <v>0</v>
      </c>
      <c r="N35" s="24">
        <f t="shared" si="11"/>
        <v>0</v>
      </c>
      <c r="O35" s="24">
        <f t="shared" si="11"/>
        <v>0</v>
      </c>
      <c r="P35" s="24">
        <f t="shared" si="11"/>
        <v>0</v>
      </c>
      <c r="Q35" s="24">
        <f t="shared" si="11"/>
        <v>0</v>
      </c>
      <c r="R35" s="24">
        <f t="shared" si="11"/>
        <v>0</v>
      </c>
      <c r="S35" s="24">
        <f t="shared" si="11"/>
        <v>0</v>
      </c>
      <c r="T35" s="24">
        <f t="shared" si="11"/>
        <v>0</v>
      </c>
      <c r="U35" s="24">
        <f t="shared" si="11"/>
        <v>0</v>
      </c>
      <c r="V35" s="24">
        <f t="shared" si="11"/>
        <v>0</v>
      </c>
      <c r="W35" s="24">
        <f t="shared" si="11"/>
        <v>0</v>
      </c>
      <c r="X35" s="24">
        <f t="shared" si="11"/>
        <v>0</v>
      </c>
      <c r="Y35" s="24">
        <f t="shared" si="11"/>
        <v>0</v>
      </c>
      <c r="Z35" s="24">
        <f t="shared" si="11"/>
        <v>0</v>
      </c>
      <c r="AA35" s="62">
        <f t="shared" si="6"/>
        <v>0</v>
      </c>
      <c r="AB35" s="2"/>
    </row>
    <row r="36" spans="1:28" s="68" customFormat="1" ht="12.75">
      <c r="A36" s="69"/>
      <c r="B36" s="304" t="s">
        <v>26</v>
      </c>
      <c r="C36" s="304" t="s">
        <v>25</v>
      </c>
      <c r="D36" s="303"/>
      <c r="E36" s="15" t="s">
        <v>352</v>
      </c>
      <c r="F36" s="323">
        <f>F14*F29</f>
        <v>0</v>
      </c>
      <c r="G36" s="32">
        <f aca="true" t="shared" si="12" ref="G36:Y36">G14*G29</f>
        <v>0</v>
      </c>
      <c r="H36" s="32">
        <f t="shared" si="12"/>
        <v>0</v>
      </c>
      <c r="I36" s="32">
        <f>I14*I29</f>
        <v>0</v>
      </c>
      <c r="J36" s="32">
        <f t="shared" si="12"/>
        <v>0</v>
      </c>
      <c r="K36" s="32">
        <f t="shared" si="12"/>
        <v>0</v>
      </c>
      <c r="L36" s="32">
        <f t="shared" si="12"/>
        <v>0</v>
      </c>
      <c r="M36" s="32">
        <f t="shared" si="12"/>
        <v>0</v>
      </c>
      <c r="N36" s="32">
        <f t="shared" si="12"/>
        <v>0</v>
      </c>
      <c r="O36" s="32">
        <f t="shared" si="12"/>
        <v>0</v>
      </c>
      <c r="P36" s="32">
        <f t="shared" si="12"/>
        <v>0</v>
      </c>
      <c r="Q36" s="32">
        <f t="shared" si="12"/>
        <v>0</v>
      </c>
      <c r="R36" s="32">
        <f t="shared" si="12"/>
        <v>0</v>
      </c>
      <c r="S36" s="32">
        <f t="shared" si="12"/>
        <v>0</v>
      </c>
      <c r="T36" s="32">
        <f t="shared" si="12"/>
        <v>0</v>
      </c>
      <c r="U36" s="32">
        <f t="shared" si="12"/>
        <v>0</v>
      </c>
      <c r="V36" s="32">
        <f t="shared" si="12"/>
        <v>0</v>
      </c>
      <c r="W36" s="32">
        <f t="shared" si="12"/>
        <v>0</v>
      </c>
      <c r="X36" s="32">
        <f t="shared" si="12"/>
        <v>0</v>
      </c>
      <c r="Y36" s="32">
        <f t="shared" si="12"/>
        <v>0</v>
      </c>
      <c r="Z36" s="32">
        <f>Z14*Z29</f>
        <v>0</v>
      </c>
      <c r="AA36" s="324">
        <f t="shared" si="6"/>
        <v>0</v>
      </c>
      <c r="AB36" s="19"/>
    </row>
    <row r="37" spans="1:28" ht="12.75">
      <c r="A37" s="13"/>
      <c r="B37" s="305" t="s">
        <v>157</v>
      </c>
      <c r="C37" s="626" t="s">
        <v>325</v>
      </c>
      <c r="D37" s="627"/>
      <c r="E37" s="15" t="s">
        <v>352</v>
      </c>
      <c r="F37" s="23">
        <f>F15*F29</f>
        <v>0</v>
      </c>
      <c r="G37" s="24">
        <f aca="true" t="shared" si="13" ref="G37:Z37">G15*G29</f>
        <v>0</v>
      </c>
      <c r="H37" s="24">
        <f t="shared" si="13"/>
        <v>0</v>
      </c>
      <c r="I37" s="24">
        <f t="shared" si="13"/>
        <v>0</v>
      </c>
      <c r="J37" s="24">
        <f t="shared" si="13"/>
        <v>0</v>
      </c>
      <c r="K37" s="24">
        <f t="shared" si="13"/>
        <v>0</v>
      </c>
      <c r="L37" s="24">
        <f t="shared" si="13"/>
        <v>0</v>
      </c>
      <c r="M37" s="24">
        <f t="shared" si="13"/>
        <v>0</v>
      </c>
      <c r="N37" s="24">
        <f t="shared" si="13"/>
        <v>0</v>
      </c>
      <c r="O37" s="24">
        <f t="shared" si="13"/>
        <v>0</v>
      </c>
      <c r="P37" s="24">
        <f t="shared" si="13"/>
        <v>0</v>
      </c>
      <c r="Q37" s="24">
        <f t="shared" si="13"/>
        <v>0</v>
      </c>
      <c r="R37" s="24">
        <f t="shared" si="13"/>
        <v>0</v>
      </c>
      <c r="S37" s="24">
        <f t="shared" si="13"/>
        <v>0</v>
      </c>
      <c r="T37" s="24">
        <f t="shared" si="13"/>
        <v>0</v>
      </c>
      <c r="U37" s="24">
        <f t="shared" si="13"/>
        <v>0</v>
      </c>
      <c r="V37" s="24">
        <f t="shared" si="13"/>
        <v>0</v>
      </c>
      <c r="W37" s="24">
        <f t="shared" si="13"/>
        <v>0</v>
      </c>
      <c r="X37" s="24">
        <f t="shared" si="13"/>
        <v>0</v>
      </c>
      <c r="Y37" s="24">
        <f t="shared" si="13"/>
        <v>0</v>
      </c>
      <c r="Z37" s="24">
        <f t="shared" si="13"/>
        <v>0</v>
      </c>
      <c r="AA37" s="62">
        <f t="shared" si="6"/>
        <v>0</v>
      </c>
      <c r="AB37" s="2"/>
    </row>
    <row r="38" spans="1:28" ht="12.75">
      <c r="A38" s="13"/>
      <c r="B38" s="301" t="s">
        <v>158</v>
      </c>
      <c r="C38" s="626" t="s">
        <v>326</v>
      </c>
      <c r="D38" s="627"/>
      <c r="E38" s="15" t="s">
        <v>352</v>
      </c>
      <c r="F38" s="23">
        <f>F16*F29</f>
        <v>0</v>
      </c>
      <c r="G38" s="24">
        <f aca="true" t="shared" si="14" ref="G38:Z38">G16*G29</f>
        <v>0</v>
      </c>
      <c r="H38" s="24">
        <f t="shared" si="14"/>
        <v>0</v>
      </c>
      <c r="I38" s="24">
        <f t="shared" si="14"/>
        <v>0</v>
      </c>
      <c r="J38" s="24">
        <f t="shared" si="14"/>
        <v>0</v>
      </c>
      <c r="K38" s="24">
        <f t="shared" si="14"/>
        <v>0</v>
      </c>
      <c r="L38" s="24">
        <f t="shared" si="14"/>
        <v>0</v>
      </c>
      <c r="M38" s="24">
        <f t="shared" si="14"/>
        <v>0</v>
      </c>
      <c r="N38" s="24">
        <f t="shared" si="14"/>
        <v>0</v>
      </c>
      <c r="O38" s="24">
        <f t="shared" si="14"/>
        <v>0</v>
      </c>
      <c r="P38" s="24">
        <f t="shared" si="14"/>
        <v>0</v>
      </c>
      <c r="Q38" s="24">
        <f t="shared" si="14"/>
        <v>0</v>
      </c>
      <c r="R38" s="24">
        <f t="shared" si="14"/>
        <v>0</v>
      </c>
      <c r="S38" s="24">
        <f t="shared" si="14"/>
        <v>0</v>
      </c>
      <c r="T38" s="24">
        <f t="shared" si="14"/>
        <v>0</v>
      </c>
      <c r="U38" s="24">
        <f t="shared" si="14"/>
        <v>0</v>
      </c>
      <c r="V38" s="24">
        <f t="shared" si="14"/>
        <v>0</v>
      </c>
      <c r="W38" s="24">
        <f t="shared" si="14"/>
        <v>0</v>
      </c>
      <c r="X38" s="24">
        <f t="shared" si="14"/>
        <v>0</v>
      </c>
      <c r="Y38" s="24">
        <f t="shared" si="14"/>
        <v>0</v>
      </c>
      <c r="Z38" s="24">
        <f t="shared" si="14"/>
        <v>0</v>
      </c>
      <c r="AA38" s="62">
        <f t="shared" si="6"/>
        <v>0</v>
      </c>
      <c r="AB38" s="2"/>
    </row>
    <row r="39" spans="1:28" s="68" customFormat="1" ht="12.75">
      <c r="A39" s="69"/>
      <c r="B39" s="33" t="s">
        <v>28</v>
      </c>
      <c r="C39" s="33" t="s">
        <v>27</v>
      </c>
      <c r="D39" s="33"/>
      <c r="E39" s="15" t="s">
        <v>352</v>
      </c>
      <c r="F39" s="323">
        <f>F17*F29</f>
        <v>0</v>
      </c>
      <c r="G39" s="32">
        <f aca="true" t="shared" si="15" ref="G39:Z39">G17*G29</f>
        <v>0</v>
      </c>
      <c r="H39" s="32">
        <f t="shared" si="15"/>
        <v>0</v>
      </c>
      <c r="I39" s="32">
        <f t="shared" si="15"/>
        <v>0</v>
      </c>
      <c r="J39" s="32">
        <f t="shared" si="15"/>
        <v>0</v>
      </c>
      <c r="K39" s="32">
        <f t="shared" si="15"/>
        <v>0</v>
      </c>
      <c r="L39" s="32">
        <f t="shared" si="15"/>
        <v>0</v>
      </c>
      <c r="M39" s="32">
        <f t="shared" si="15"/>
        <v>0</v>
      </c>
      <c r="N39" s="32">
        <f t="shared" si="15"/>
        <v>0</v>
      </c>
      <c r="O39" s="32">
        <f t="shared" si="15"/>
        <v>0</v>
      </c>
      <c r="P39" s="32">
        <f t="shared" si="15"/>
        <v>0</v>
      </c>
      <c r="Q39" s="32">
        <f t="shared" si="15"/>
        <v>0</v>
      </c>
      <c r="R39" s="32">
        <f t="shared" si="15"/>
        <v>0</v>
      </c>
      <c r="S39" s="32">
        <f t="shared" si="15"/>
        <v>0</v>
      </c>
      <c r="T39" s="32">
        <f t="shared" si="15"/>
        <v>0</v>
      </c>
      <c r="U39" s="32">
        <f t="shared" si="15"/>
        <v>0</v>
      </c>
      <c r="V39" s="32">
        <f t="shared" si="15"/>
        <v>0</v>
      </c>
      <c r="W39" s="32">
        <f t="shared" si="15"/>
        <v>0</v>
      </c>
      <c r="X39" s="32">
        <f t="shared" si="15"/>
        <v>0</v>
      </c>
      <c r="Y39" s="32">
        <f t="shared" si="15"/>
        <v>0</v>
      </c>
      <c r="Z39" s="32">
        <f t="shared" si="15"/>
        <v>0</v>
      </c>
      <c r="AA39" s="324">
        <f t="shared" si="6"/>
        <v>0</v>
      </c>
      <c r="AB39" s="19"/>
    </row>
    <row r="40" spans="1:28" ht="12.75">
      <c r="A40" s="13"/>
      <c r="B40" s="301" t="s">
        <v>150</v>
      </c>
      <c r="C40" s="625" t="s">
        <v>327</v>
      </c>
      <c r="D40" s="625"/>
      <c r="E40" s="15" t="s">
        <v>352</v>
      </c>
      <c r="F40" s="23">
        <f>F18*F29</f>
        <v>0</v>
      </c>
      <c r="G40" s="24">
        <f aca="true" t="shared" si="16" ref="G40:Z40">G18*G29</f>
        <v>0</v>
      </c>
      <c r="H40" s="24">
        <f t="shared" si="16"/>
        <v>0</v>
      </c>
      <c r="I40" s="24">
        <f t="shared" si="16"/>
        <v>0</v>
      </c>
      <c r="J40" s="24">
        <f t="shared" si="16"/>
        <v>0</v>
      </c>
      <c r="K40" s="24">
        <f t="shared" si="16"/>
        <v>0</v>
      </c>
      <c r="L40" s="24">
        <f t="shared" si="16"/>
        <v>0</v>
      </c>
      <c r="M40" s="24">
        <f t="shared" si="16"/>
        <v>0</v>
      </c>
      <c r="N40" s="24">
        <f t="shared" si="16"/>
        <v>0</v>
      </c>
      <c r="O40" s="24">
        <f t="shared" si="16"/>
        <v>0</v>
      </c>
      <c r="P40" s="24">
        <f t="shared" si="16"/>
        <v>0</v>
      </c>
      <c r="Q40" s="24">
        <f t="shared" si="16"/>
        <v>0</v>
      </c>
      <c r="R40" s="24">
        <f t="shared" si="16"/>
        <v>0</v>
      </c>
      <c r="S40" s="24">
        <f t="shared" si="16"/>
        <v>0</v>
      </c>
      <c r="T40" s="24">
        <f t="shared" si="16"/>
        <v>0</v>
      </c>
      <c r="U40" s="24">
        <f t="shared" si="16"/>
        <v>0</v>
      </c>
      <c r="V40" s="24">
        <f t="shared" si="16"/>
        <v>0</v>
      </c>
      <c r="W40" s="24">
        <f t="shared" si="16"/>
        <v>0</v>
      </c>
      <c r="X40" s="24">
        <f t="shared" si="16"/>
        <v>0</v>
      </c>
      <c r="Y40" s="24">
        <f t="shared" si="16"/>
        <v>0</v>
      </c>
      <c r="Z40" s="24">
        <f t="shared" si="16"/>
        <v>0</v>
      </c>
      <c r="AA40" s="62">
        <f t="shared" si="6"/>
        <v>0</v>
      </c>
      <c r="AB40" s="2"/>
    </row>
    <row r="41" spans="1:28" ht="12.75">
      <c r="A41" s="13"/>
      <c r="B41" s="301" t="s">
        <v>151</v>
      </c>
      <c r="C41" s="625" t="s">
        <v>328</v>
      </c>
      <c r="D41" s="625"/>
      <c r="E41" s="15" t="s">
        <v>352</v>
      </c>
      <c r="F41" s="23">
        <f>F19*F29</f>
        <v>0</v>
      </c>
      <c r="G41" s="24">
        <f aca="true" t="shared" si="17" ref="G41:Z41">G19*G29</f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si="17"/>
        <v>0</v>
      </c>
      <c r="Q41" s="24">
        <f t="shared" si="17"/>
        <v>0</v>
      </c>
      <c r="R41" s="24">
        <f t="shared" si="17"/>
        <v>0</v>
      </c>
      <c r="S41" s="24">
        <f t="shared" si="17"/>
        <v>0</v>
      </c>
      <c r="T41" s="24">
        <f t="shared" si="17"/>
        <v>0</v>
      </c>
      <c r="U41" s="24">
        <f t="shared" si="17"/>
        <v>0</v>
      </c>
      <c r="V41" s="24">
        <f t="shared" si="17"/>
        <v>0</v>
      </c>
      <c r="W41" s="24">
        <f t="shared" si="17"/>
        <v>0</v>
      </c>
      <c r="X41" s="24">
        <f t="shared" si="17"/>
        <v>0</v>
      </c>
      <c r="Y41" s="24">
        <f t="shared" si="17"/>
        <v>0</v>
      </c>
      <c r="Z41" s="24">
        <f t="shared" si="17"/>
        <v>0</v>
      </c>
      <c r="AA41" s="62">
        <f t="shared" si="6"/>
        <v>0</v>
      </c>
      <c r="AB41" s="2"/>
    </row>
    <row r="42" spans="1:28" s="68" customFormat="1" ht="12.75">
      <c r="A42" s="69"/>
      <c r="B42" s="33" t="s">
        <v>30</v>
      </c>
      <c r="C42" s="33" t="s">
        <v>29</v>
      </c>
      <c r="D42" s="33"/>
      <c r="E42" s="15" t="s">
        <v>352</v>
      </c>
      <c r="F42" s="323">
        <f>F20*F29</f>
        <v>0</v>
      </c>
      <c r="G42" s="32">
        <f aca="true" t="shared" si="18" ref="G42:Y42">G20*G29</f>
        <v>0</v>
      </c>
      <c r="H42" s="32">
        <f t="shared" si="18"/>
        <v>0</v>
      </c>
      <c r="I42" s="32">
        <f t="shared" si="18"/>
        <v>0</v>
      </c>
      <c r="J42" s="32">
        <f t="shared" si="18"/>
        <v>0</v>
      </c>
      <c r="K42" s="32">
        <f t="shared" si="18"/>
        <v>0</v>
      </c>
      <c r="L42" s="32">
        <f t="shared" si="18"/>
        <v>0</v>
      </c>
      <c r="M42" s="32">
        <f t="shared" si="18"/>
        <v>0</v>
      </c>
      <c r="N42" s="32">
        <f t="shared" si="18"/>
        <v>0</v>
      </c>
      <c r="O42" s="32">
        <f t="shared" si="18"/>
        <v>0</v>
      </c>
      <c r="P42" s="32">
        <f t="shared" si="18"/>
        <v>0</v>
      </c>
      <c r="Q42" s="32">
        <f t="shared" si="18"/>
        <v>0</v>
      </c>
      <c r="R42" s="32">
        <f t="shared" si="18"/>
        <v>0</v>
      </c>
      <c r="S42" s="32">
        <f t="shared" si="18"/>
        <v>0</v>
      </c>
      <c r="T42" s="32">
        <f t="shared" si="18"/>
        <v>0</v>
      </c>
      <c r="U42" s="32">
        <f t="shared" si="18"/>
        <v>0</v>
      </c>
      <c r="V42" s="32">
        <f t="shared" si="18"/>
        <v>0</v>
      </c>
      <c r="W42" s="32">
        <f t="shared" si="18"/>
        <v>0</v>
      </c>
      <c r="X42" s="32">
        <f t="shared" si="18"/>
        <v>0</v>
      </c>
      <c r="Y42" s="32">
        <f t="shared" si="18"/>
        <v>0</v>
      </c>
      <c r="Z42" s="32">
        <f>Z20*Z29</f>
        <v>0</v>
      </c>
      <c r="AA42" s="324">
        <f t="shared" si="6"/>
        <v>0</v>
      </c>
      <c r="AB42" s="19"/>
    </row>
    <row r="43" spans="1:28" ht="12.75">
      <c r="A43" s="13"/>
      <c r="B43" s="305" t="s">
        <v>159</v>
      </c>
      <c r="C43" s="624" t="s">
        <v>329</v>
      </c>
      <c r="D43" s="624"/>
      <c r="E43" s="15" t="s">
        <v>352</v>
      </c>
      <c r="F43" s="23">
        <f>F21*F29</f>
        <v>0</v>
      </c>
      <c r="G43" s="24">
        <f aca="true" t="shared" si="19" ref="G43:Z43">G21*G29</f>
        <v>0</v>
      </c>
      <c r="H43" s="24">
        <f t="shared" si="19"/>
        <v>0</v>
      </c>
      <c r="I43" s="24">
        <f t="shared" si="19"/>
        <v>0</v>
      </c>
      <c r="J43" s="24">
        <f t="shared" si="19"/>
        <v>0</v>
      </c>
      <c r="K43" s="24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9"/>
        <v>0</v>
      </c>
      <c r="O43" s="24">
        <f t="shared" si="19"/>
        <v>0</v>
      </c>
      <c r="P43" s="24">
        <f t="shared" si="19"/>
        <v>0</v>
      </c>
      <c r="Q43" s="24">
        <f t="shared" si="19"/>
        <v>0</v>
      </c>
      <c r="R43" s="24">
        <f t="shared" si="19"/>
        <v>0</v>
      </c>
      <c r="S43" s="24">
        <f t="shared" si="19"/>
        <v>0</v>
      </c>
      <c r="T43" s="24">
        <f t="shared" si="19"/>
        <v>0</v>
      </c>
      <c r="U43" s="24">
        <f t="shared" si="19"/>
        <v>0</v>
      </c>
      <c r="V43" s="24">
        <f t="shared" si="19"/>
        <v>0</v>
      </c>
      <c r="W43" s="24">
        <f t="shared" si="19"/>
        <v>0</v>
      </c>
      <c r="X43" s="24">
        <f t="shared" si="19"/>
        <v>0</v>
      </c>
      <c r="Y43" s="24">
        <f t="shared" si="19"/>
        <v>0</v>
      </c>
      <c r="Z43" s="24">
        <f t="shared" si="19"/>
        <v>0</v>
      </c>
      <c r="AA43" s="62">
        <f t="shared" si="6"/>
        <v>0</v>
      </c>
      <c r="AB43" s="2"/>
    </row>
    <row r="44" spans="1:28" ht="12.75">
      <c r="A44" s="13"/>
      <c r="B44" s="305" t="s">
        <v>160</v>
      </c>
      <c r="C44" s="624" t="s">
        <v>330</v>
      </c>
      <c r="D44" s="624"/>
      <c r="E44" s="15" t="s">
        <v>352</v>
      </c>
      <c r="F44" s="23">
        <f>F29*F22</f>
        <v>0</v>
      </c>
      <c r="G44" s="24">
        <f aca="true" t="shared" si="20" ref="G44:Z44">G29*G22</f>
        <v>0</v>
      </c>
      <c r="H44" s="24">
        <f t="shared" si="20"/>
        <v>0</v>
      </c>
      <c r="I44" s="24">
        <f t="shared" si="20"/>
        <v>0</v>
      </c>
      <c r="J44" s="24">
        <f t="shared" si="20"/>
        <v>0</v>
      </c>
      <c r="K44" s="24">
        <f t="shared" si="20"/>
        <v>0</v>
      </c>
      <c r="L44" s="24">
        <f t="shared" si="20"/>
        <v>0</v>
      </c>
      <c r="M44" s="24">
        <f t="shared" si="20"/>
        <v>0</v>
      </c>
      <c r="N44" s="24">
        <f t="shared" si="20"/>
        <v>0</v>
      </c>
      <c r="O44" s="24">
        <f t="shared" si="20"/>
        <v>0</v>
      </c>
      <c r="P44" s="24">
        <f t="shared" si="20"/>
        <v>0</v>
      </c>
      <c r="Q44" s="24">
        <f t="shared" si="20"/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62">
        <f t="shared" si="6"/>
        <v>0</v>
      </c>
      <c r="AB44" s="2"/>
    </row>
    <row r="45" spans="1:28" s="68" customFormat="1" ht="12.75">
      <c r="A45" s="325"/>
      <c r="B45" s="299" t="s">
        <v>116</v>
      </c>
      <c r="C45" s="299" t="s">
        <v>31</v>
      </c>
      <c r="D45" s="299"/>
      <c r="E45" s="300" t="s">
        <v>352</v>
      </c>
      <c r="F45" s="326">
        <f aca="true" t="shared" si="21" ref="F45:X45">F23*F29</f>
        <v>0</v>
      </c>
      <c r="G45" s="327">
        <f t="shared" si="21"/>
        <v>0</v>
      </c>
      <c r="H45" s="327">
        <f t="shared" si="21"/>
        <v>0</v>
      </c>
      <c r="I45" s="327">
        <f t="shared" si="21"/>
        <v>0</v>
      </c>
      <c r="J45" s="327">
        <f t="shared" si="21"/>
        <v>0</v>
      </c>
      <c r="K45" s="327">
        <f t="shared" si="21"/>
        <v>0</v>
      </c>
      <c r="L45" s="327">
        <f t="shared" si="21"/>
        <v>0</v>
      </c>
      <c r="M45" s="327">
        <f t="shared" si="21"/>
        <v>0</v>
      </c>
      <c r="N45" s="327">
        <f t="shared" si="21"/>
        <v>0</v>
      </c>
      <c r="O45" s="327">
        <f t="shared" si="21"/>
        <v>0</v>
      </c>
      <c r="P45" s="327">
        <f t="shared" si="21"/>
        <v>0</v>
      </c>
      <c r="Q45" s="327">
        <f t="shared" si="21"/>
        <v>0</v>
      </c>
      <c r="R45" s="327">
        <f t="shared" si="21"/>
        <v>0</v>
      </c>
      <c r="S45" s="327">
        <f t="shared" si="21"/>
        <v>0</v>
      </c>
      <c r="T45" s="327">
        <f t="shared" si="21"/>
        <v>0</v>
      </c>
      <c r="U45" s="327">
        <f t="shared" si="21"/>
        <v>0</v>
      </c>
      <c r="V45" s="327">
        <f t="shared" si="21"/>
        <v>0</v>
      </c>
      <c r="W45" s="327">
        <f t="shared" si="21"/>
        <v>0</v>
      </c>
      <c r="X45" s="327">
        <f t="shared" si="21"/>
        <v>0</v>
      </c>
      <c r="Y45" s="327">
        <f>Y23*Y29</f>
        <v>0</v>
      </c>
      <c r="Z45" s="327">
        <f>Z23*Z29</f>
        <v>0</v>
      </c>
      <c r="AA45" s="328">
        <f t="shared" si="6"/>
        <v>0</v>
      </c>
      <c r="AB45" s="19"/>
    </row>
    <row r="46" ht="12.75">
      <c r="AB46" s="2"/>
    </row>
    <row r="47" spans="1:28" s="48" customFormat="1" ht="15">
      <c r="A47" s="134">
        <v>3</v>
      </c>
      <c r="B47" s="135" t="s">
        <v>32</v>
      </c>
      <c r="C47" s="135"/>
      <c r="D47" s="135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7"/>
      <c r="AB47" s="2"/>
    </row>
    <row r="48" spans="1:28" ht="38.25">
      <c r="A48" s="17"/>
      <c r="B48" s="17"/>
      <c r="C48" s="17"/>
      <c r="D48" s="17"/>
      <c r="E48" s="613" t="s">
        <v>33</v>
      </c>
      <c r="F48" s="75" t="s">
        <v>34</v>
      </c>
      <c r="G48" s="75"/>
      <c r="H48" s="75" t="s">
        <v>35</v>
      </c>
      <c r="I48" s="75"/>
      <c r="AB48" s="2"/>
    </row>
    <row r="49" spans="2:28" ht="12.75">
      <c r="B49" s="19" t="s">
        <v>36</v>
      </c>
      <c r="C49" s="19" t="s">
        <v>4</v>
      </c>
      <c r="D49" s="19"/>
      <c r="E49" s="614" t="s">
        <v>298</v>
      </c>
      <c r="F49" s="31">
        <f aca="true" t="shared" si="22" ref="F49:F57">AA8</f>
        <v>0</v>
      </c>
      <c r="G49" s="31"/>
      <c r="H49" s="32">
        <f aca="true" t="shared" si="23" ref="H49:H54">AA30</f>
        <v>0</v>
      </c>
      <c r="I49" s="33"/>
      <c r="AB49" s="2"/>
    </row>
    <row r="50" spans="2:28" ht="12.75">
      <c r="B50" s="307" t="s">
        <v>161</v>
      </c>
      <c r="C50" s="625" t="s">
        <v>311</v>
      </c>
      <c r="D50" s="625"/>
      <c r="E50" s="614"/>
      <c r="F50" s="348">
        <f t="shared" si="22"/>
        <v>0</v>
      </c>
      <c r="G50" s="348"/>
      <c r="H50" s="329">
        <f t="shared" si="23"/>
        <v>0</v>
      </c>
      <c r="I50" s="33"/>
      <c r="AB50" s="2"/>
    </row>
    <row r="51" spans="2:28" ht="12.75">
      <c r="B51" s="307" t="s">
        <v>162</v>
      </c>
      <c r="C51" s="625" t="s">
        <v>312</v>
      </c>
      <c r="D51" s="625"/>
      <c r="E51" s="614"/>
      <c r="F51" s="348">
        <f t="shared" si="22"/>
        <v>0</v>
      </c>
      <c r="G51" s="348"/>
      <c r="H51" s="329">
        <f t="shared" si="23"/>
        <v>0</v>
      </c>
      <c r="I51" s="33"/>
      <c r="AB51" s="2"/>
    </row>
    <row r="52" spans="2:28" ht="12.75">
      <c r="B52" s="19" t="s">
        <v>38</v>
      </c>
      <c r="C52" s="19" t="s">
        <v>97</v>
      </c>
      <c r="D52" s="19"/>
      <c r="E52" s="614" t="s">
        <v>297</v>
      </c>
      <c r="F52" s="31">
        <f t="shared" si="22"/>
        <v>0</v>
      </c>
      <c r="G52" s="31"/>
      <c r="H52" s="32">
        <f t="shared" si="23"/>
        <v>0</v>
      </c>
      <c r="I52" s="33"/>
      <c r="AB52" s="2"/>
    </row>
    <row r="53" spans="2:28" ht="12.75">
      <c r="B53" s="307" t="s">
        <v>173</v>
      </c>
      <c r="C53" s="625" t="s">
        <v>313</v>
      </c>
      <c r="D53" s="625"/>
      <c r="E53" s="614"/>
      <c r="F53" s="348">
        <f t="shared" si="22"/>
        <v>0</v>
      </c>
      <c r="G53" s="348"/>
      <c r="H53" s="329">
        <f t="shared" si="23"/>
        <v>0</v>
      </c>
      <c r="I53" s="33"/>
      <c r="AB53" s="2"/>
    </row>
    <row r="54" spans="2:28" ht="12.75">
      <c r="B54" s="307" t="s">
        <v>174</v>
      </c>
      <c r="C54" s="625" t="s">
        <v>314</v>
      </c>
      <c r="D54" s="625"/>
      <c r="E54" s="614"/>
      <c r="F54" s="348">
        <f t="shared" si="22"/>
        <v>0</v>
      </c>
      <c r="G54" s="348"/>
      <c r="H54" s="329">
        <f t="shared" si="23"/>
        <v>0</v>
      </c>
      <c r="I54" s="33"/>
      <c r="AB54" s="2"/>
    </row>
    <row r="55" spans="2:28" ht="12.75">
      <c r="B55" s="19" t="s">
        <v>39</v>
      </c>
      <c r="C55" s="19" t="s">
        <v>6</v>
      </c>
      <c r="D55" s="19"/>
      <c r="E55" s="614" t="s">
        <v>299</v>
      </c>
      <c r="F55" s="31">
        <f t="shared" si="22"/>
        <v>0</v>
      </c>
      <c r="G55" s="31"/>
      <c r="H55" s="32">
        <f aca="true" t="shared" si="24" ref="H55:H61">AA36</f>
        <v>0</v>
      </c>
      <c r="I55" s="33"/>
      <c r="AB55" s="2"/>
    </row>
    <row r="56" spans="2:28" ht="12.75">
      <c r="B56" s="307" t="s">
        <v>175</v>
      </c>
      <c r="C56" s="628" t="s">
        <v>315</v>
      </c>
      <c r="D56" s="628"/>
      <c r="E56" s="614"/>
      <c r="F56" s="348">
        <f t="shared" si="22"/>
        <v>0</v>
      </c>
      <c r="G56" s="348"/>
      <c r="H56" s="329">
        <f t="shared" si="24"/>
        <v>0</v>
      </c>
      <c r="I56" s="33"/>
      <c r="AB56" s="2"/>
    </row>
    <row r="57" spans="2:28" ht="12.75">
      <c r="B57" s="307" t="s">
        <v>176</v>
      </c>
      <c r="C57" s="628" t="s">
        <v>316</v>
      </c>
      <c r="D57" s="628"/>
      <c r="E57" s="614"/>
      <c r="F57" s="348">
        <f t="shared" si="22"/>
        <v>0</v>
      </c>
      <c r="G57" s="348"/>
      <c r="H57" s="329">
        <f t="shared" si="24"/>
        <v>0</v>
      </c>
      <c r="I57" s="33"/>
      <c r="AB57" s="2"/>
    </row>
    <row r="58" spans="2:28" ht="12.75">
      <c r="B58" s="19" t="s">
        <v>40</v>
      </c>
      <c r="C58" s="19" t="s">
        <v>147</v>
      </c>
      <c r="D58" s="19"/>
      <c r="E58" s="615" t="s">
        <v>111</v>
      </c>
      <c r="F58" s="31">
        <f aca="true" t="shared" si="25" ref="F58:F63">AA17</f>
        <v>0</v>
      </c>
      <c r="G58" s="31"/>
      <c r="H58" s="32">
        <f t="shared" si="24"/>
        <v>0</v>
      </c>
      <c r="I58" s="33"/>
      <c r="AB58" s="2"/>
    </row>
    <row r="59" spans="2:28" ht="12.75">
      <c r="B59" s="306" t="s">
        <v>148</v>
      </c>
      <c r="C59" s="631" t="s">
        <v>317</v>
      </c>
      <c r="D59" s="632"/>
      <c r="E59" s="615"/>
      <c r="F59" s="348">
        <f>AA18</f>
        <v>0</v>
      </c>
      <c r="G59" s="348"/>
      <c r="H59" s="329">
        <f t="shared" si="24"/>
        <v>0</v>
      </c>
      <c r="I59" s="33"/>
      <c r="AB59" s="2"/>
    </row>
    <row r="60" spans="2:28" ht="12.75">
      <c r="B60" s="307" t="s">
        <v>149</v>
      </c>
      <c r="C60" s="631" t="s">
        <v>318</v>
      </c>
      <c r="D60" s="632"/>
      <c r="E60" s="615"/>
      <c r="F60" s="348">
        <f t="shared" si="25"/>
        <v>0</v>
      </c>
      <c r="G60" s="348"/>
      <c r="H60" s="329">
        <f t="shared" si="24"/>
        <v>0</v>
      </c>
      <c r="I60" s="33"/>
      <c r="AB60" s="2"/>
    </row>
    <row r="61" spans="2:28" ht="12.75">
      <c r="B61" s="19" t="s">
        <v>42</v>
      </c>
      <c r="C61" s="19" t="s">
        <v>10</v>
      </c>
      <c r="D61" s="19"/>
      <c r="E61" s="615" t="s">
        <v>108</v>
      </c>
      <c r="F61" s="31">
        <f>AA20</f>
        <v>0</v>
      </c>
      <c r="G61" s="31"/>
      <c r="H61" s="32">
        <f t="shared" si="24"/>
        <v>0</v>
      </c>
      <c r="I61" s="33"/>
      <c r="AB61" s="2"/>
    </row>
    <row r="62" spans="2:28" ht="12.75" customHeight="1">
      <c r="B62" s="307" t="s">
        <v>177</v>
      </c>
      <c r="C62" s="624" t="s">
        <v>319</v>
      </c>
      <c r="D62" s="624"/>
      <c r="E62" s="615"/>
      <c r="F62" s="348">
        <f t="shared" si="25"/>
        <v>0</v>
      </c>
      <c r="G62" s="348"/>
      <c r="H62" s="329">
        <f>AA43</f>
        <v>0</v>
      </c>
      <c r="I62" s="33"/>
      <c r="AB62" s="2"/>
    </row>
    <row r="63" spans="2:28" ht="12.75" customHeight="1">
      <c r="B63" s="307" t="s">
        <v>178</v>
      </c>
      <c r="C63" s="624" t="s">
        <v>320</v>
      </c>
      <c r="D63" s="624"/>
      <c r="E63" s="615"/>
      <c r="F63" s="348">
        <f t="shared" si="25"/>
        <v>0</v>
      </c>
      <c r="G63" s="348"/>
      <c r="H63" s="329">
        <f>AA44</f>
        <v>0</v>
      </c>
      <c r="I63" s="33"/>
      <c r="AB63" s="2"/>
    </row>
    <row r="64" spans="2:28" ht="12.75">
      <c r="B64" s="19" t="s">
        <v>117</v>
      </c>
      <c r="C64" s="19" t="s">
        <v>12</v>
      </c>
      <c r="D64" s="19"/>
      <c r="E64" s="616"/>
      <c r="F64" s="31">
        <f>AA23</f>
        <v>0</v>
      </c>
      <c r="G64" s="39"/>
      <c r="H64" s="32">
        <f>AA45</f>
        <v>0</v>
      </c>
      <c r="AB64" s="2"/>
    </row>
    <row r="65" spans="1:28" s="48" customFormat="1" ht="15">
      <c r="A65" s="134">
        <v>4</v>
      </c>
      <c r="B65" s="135" t="s">
        <v>43</v>
      </c>
      <c r="C65" s="135"/>
      <c r="D65" s="135"/>
      <c r="E65" s="617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7"/>
      <c r="AB65" s="2"/>
    </row>
    <row r="66" spans="1:28" ht="38.25">
      <c r="A66" s="17"/>
      <c r="B66" s="17"/>
      <c r="C66" s="17"/>
      <c r="D66" s="17"/>
      <c r="E66" s="613" t="s">
        <v>33</v>
      </c>
      <c r="F66" s="76" t="s">
        <v>129</v>
      </c>
      <c r="G66" s="76" t="s">
        <v>130</v>
      </c>
      <c r="H66" s="199"/>
      <c r="I66" s="199"/>
      <c r="AB66" s="2"/>
    </row>
    <row r="67" spans="2:28" ht="12.75">
      <c r="B67" s="19" t="s">
        <v>44</v>
      </c>
      <c r="C67" s="19" t="s">
        <v>101</v>
      </c>
      <c r="D67" s="19"/>
      <c r="E67" s="618" t="s">
        <v>46</v>
      </c>
      <c r="F67" s="31">
        <f>H64</f>
        <v>0</v>
      </c>
      <c r="G67" s="290"/>
      <c r="H67" s="39"/>
      <c r="I67" s="39"/>
      <c r="AB67" s="2"/>
    </row>
    <row r="68" spans="2:28" ht="12.75">
      <c r="B68" s="19" t="s">
        <v>73</v>
      </c>
      <c r="C68" s="19" t="s">
        <v>102</v>
      </c>
      <c r="D68" s="19"/>
      <c r="E68" s="618" t="s">
        <v>49</v>
      </c>
      <c r="F68" s="342" t="e">
        <f>IRR(F23:Z23,-1%)</f>
        <v>#NUM!</v>
      </c>
      <c r="G68" s="291"/>
      <c r="H68" s="198"/>
      <c r="I68" s="198"/>
      <c r="AB68" s="2"/>
    </row>
    <row r="69" spans="2:28" ht="12.75">
      <c r="B69" s="341" t="s">
        <v>47</v>
      </c>
      <c r="C69" s="629" t="s">
        <v>181</v>
      </c>
      <c r="D69" s="630"/>
      <c r="E69" s="619" t="s">
        <v>347</v>
      </c>
      <c r="F69" s="343">
        <f>$H$49+$H$55+$H$61+$H$52</f>
        <v>0</v>
      </c>
      <c r="G69" s="292"/>
      <c r="H69" s="83"/>
      <c r="I69" s="83"/>
      <c r="AB69" s="2"/>
    </row>
    <row r="70" spans="2:28" ht="12.75">
      <c r="B70" s="306" t="s">
        <v>179</v>
      </c>
      <c r="C70" s="631" t="s">
        <v>331</v>
      </c>
      <c r="D70" s="632"/>
      <c r="E70" s="618"/>
      <c r="F70" s="83">
        <f>$H$50+$H$56+$H$62+$H$53</f>
        <v>0</v>
      </c>
      <c r="G70" s="292"/>
      <c r="H70" s="83"/>
      <c r="I70" s="83" t="b">
        <f>F70&gt;0</f>
        <v>0</v>
      </c>
      <c r="AB70" s="2"/>
    </row>
    <row r="71" spans="2:28" ht="12.75">
      <c r="B71" s="350" t="s">
        <v>180</v>
      </c>
      <c r="C71" s="633" t="s">
        <v>332</v>
      </c>
      <c r="D71" s="634"/>
      <c r="E71" s="620"/>
      <c r="F71" s="351">
        <f>$H$51+$H$57+$H$63+$H$54</f>
        <v>0</v>
      </c>
      <c r="G71" s="292"/>
      <c r="H71" s="83"/>
      <c r="I71" s="83" t="b">
        <f>F71&gt;0</f>
        <v>0</v>
      </c>
      <c r="AB71" s="2"/>
    </row>
    <row r="72" spans="2:28" ht="12.75">
      <c r="B72" s="19" t="s">
        <v>67</v>
      </c>
      <c r="C72" s="19" t="s">
        <v>182</v>
      </c>
      <c r="D72" s="19"/>
      <c r="E72" s="619" t="s">
        <v>348</v>
      </c>
      <c r="F72" s="344">
        <f>H58+$F$69</f>
        <v>0</v>
      </c>
      <c r="G72" s="344">
        <f>H58</f>
        <v>0</v>
      </c>
      <c r="H72" s="194"/>
      <c r="I72" s="194"/>
      <c r="AB72" s="2"/>
    </row>
    <row r="73" spans="2:28" ht="12.75">
      <c r="B73" s="345" t="s">
        <v>183</v>
      </c>
      <c r="C73" s="345" t="s">
        <v>333</v>
      </c>
      <c r="D73" s="19"/>
      <c r="E73" s="618"/>
      <c r="F73" s="347">
        <f>H59+$F$70</f>
        <v>0</v>
      </c>
      <c r="G73" s="194">
        <f>H59</f>
        <v>0</v>
      </c>
      <c r="H73" s="194"/>
      <c r="I73" s="194"/>
      <c r="AB73" s="2"/>
    </row>
    <row r="74" spans="2:28" ht="12.75">
      <c r="B74" s="354" t="s">
        <v>184</v>
      </c>
      <c r="C74" s="354" t="s">
        <v>303</v>
      </c>
      <c r="D74" s="355"/>
      <c r="E74" s="621"/>
      <c r="F74" s="356">
        <f>H60+$F$71</f>
        <v>0</v>
      </c>
      <c r="G74" s="356">
        <f>H60</f>
        <v>0</v>
      </c>
      <c r="H74" s="194"/>
      <c r="I74" s="194"/>
      <c r="AB74" s="2"/>
    </row>
    <row r="75" spans="2:28" ht="12.75">
      <c r="B75" s="346" t="s">
        <v>50</v>
      </c>
      <c r="C75" s="629" t="s">
        <v>185</v>
      </c>
      <c r="D75" s="630"/>
      <c r="E75" s="618" t="s">
        <v>51</v>
      </c>
      <c r="F75" s="349"/>
      <c r="G75" s="349"/>
      <c r="H75" s="56"/>
      <c r="AB75" s="2"/>
    </row>
    <row r="76" spans="2:28" ht="12.75">
      <c r="B76" s="352" t="s">
        <v>186</v>
      </c>
      <c r="C76" s="631" t="s">
        <v>304</v>
      </c>
      <c r="D76" s="632"/>
      <c r="E76" s="618"/>
      <c r="F76" s="56" t="e">
        <f>F73/$H$59</f>
        <v>#DIV/0!</v>
      </c>
      <c r="G76" s="56" t="e">
        <f>G73/H59</f>
        <v>#DIV/0!</v>
      </c>
      <c r="H76" s="56"/>
      <c r="I76" s="56" t="e">
        <f>G76=1</f>
        <v>#DIV/0!</v>
      </c>
      <c r="J76" s="293" t="s">
        <v>131</v>
      </c>
      <c r="AB76" s="2"/>
    </row>
    <row r="77" spans="2:28" ht="12.75">
      <c r="B77" s="307" t="s">
        <v>187</v>
      </c>
      <c r="C77" s="631" t="s">
        <v>305</v>
      </c>
      <c r="D77" s="632"/>
      <c r="E77" s="618"/>
      <c r="F77" s="349"/>
      <c r="G77" s="349"/>
      <c r="H77" s="56"/>
      <c r="I77" s="56"/>
      <c r="J77" s="293"/>
      <c r="AB77" s="2"/>
    </row>
    <row r="78" spans="3:28" ht="12.75">
      <c r="C78" s="308" t="s">
        <v>139</v>
      </c>
      <c r="E78" s="618"/>
      <c r="F78" s="296">
        <v>0.87313983</v>
      </c>
      <c r="G78" s="349"/>
      <c r="H78" s="56"/>
      <c r="I78" s="56"/>
      <c r="J78" s="293"/>
      <c r="AB78" s="2"/>
    </row>
    <row r="79" spans="3:28" ht="12.75">
      <c r="C79" s="308" t="s">
        <v>140</v>
      </c>
      <c r="E79" s="618"/>
      <c r="F79" s="296">
        <v>0.8823182</v>
      </c>
      <c r="G79" s="349"/>
      <c r="H79" s="56"/>
      <c r="I79" s="56"/>
      <c r="J79" s="293"/>
      <c r="AB79" s="2"/>
    </row>
    <row r="80" spans="3:28" ht="12.75">
      <c r="C80" s="308" t="s">
        <v>338</v>
      </c>
      <c r="E80" s="82"/>
      <c r="F80" s="611">
        <v>0.89420273</v>
      </c>
      <c r="G80" s="349"/>
      <c r="H80" s="56"/>
      <c r="I80" s="56"/>
      <c r="J80" s="293"/>
      <c r="AB80" s="2"/>
    </row>
    <row r="81" spans="3:28" ht="12.75">
      <c r="C81" s="308" t="s">
        <v>141</v>
      </c>
      <c r="E81" s="82"/>
      <c r="F81" s="296">
        <v>0.88882156</v>
      </c>
      <c r="G81" s="349"/>
      <c r="H81" s="56"/>
      <c r="I81" s="56"/>
      <c r="J81" s="293"/>
      <c r="AB81" s="2"/>
    </row>
    <row r="82" spans="3:28" ht="12.75">
      <c r="C82" s="308" t="s">
        <v>339</v>
      </c>
      <c r="E82" s="82"/>
      <c r="F82" s="296">
        <v>0.98264135</v>
      </c>
      <c r="G82" s="349"/>
      <c r="H82" s="56"/>
      <c r="I82" s="56"/>
      <c r="J82" s="293"/>
      <c r="AB82" s="2"/>
    </row>
    <row r="83" spans="3:28" ht="12.75">
      <c r="C83" s="308" t="s">
        <v>142</v>
      </c>
      <c r="E83" s="82"/>
      <c r="F83" s="296">
        <v>0.95615689</v>
      </c>
      <c r="G83" s="349"/>
      <c r="H83" s="56"/>
      <c r="I83" s="56"/>
      <c r="J83" s="293"/>
      <c r="AB83" s="2"/>
    </row>
    <row r="84" spans="3:28" ht="12.75">
      <c r="C84" s="308" t="s">
        <v>143</v>
      </c>
      <c r="E84" s="82"/>
      <c r="F84" s="296">
        <v>0.92612708</v>
      </c>
      <c r="G84" s="349"/>
      <c r="H84" s="56"/>
      <c r="I84" s="56"/>
      <c r="J84" s="293"/>
      <c r="AB84" s="2"/>
    </row>
    <row r="85" spans="3:28" ht="12.75">
      <c r="C85" s="308" t="s">
        <v>340</v>
      </c>
      <c r="E85" s="82"/>
      <c r="F85" s="611">
        <v>0.94501496</v>
      </c>
      <c r="G85" s="349"/>
      <c r="H85" s="56"/>
      <c r="I85" s="56"/>
      <c r="J85" s="293"/>
      <c r="AB85" s="2"/>
    </row>
    <row r="86" spans="3:28" ht="12.75">
      <c r="C86" s="308" t="s">
        <v>341</v>
      </c>
      <c r="E86" s="82"/>
      <c r="F86" s="296">
        <v>0.91687416</v>
      </c>
      <c r="G86" s="349"/>
      <c r="H86" s="56"/>
      <c r="I86" s="56"/>
      <c r="J86" s="293"/>
      <c r="AB86" s="2"/>
    </row>
    <row r="87" spans="3:28" ht="12.75">
      <c r="C87" s="308" t="s">
        <v>144</v>
      </c>
      <c r="E87" s="82"/>
      <c r="F87" s="296">
        <v>0.91588118</v>
      </c>
      <c r="G87" s="349"/>
      <c r="H87" s="56"/>
      <c r="I87" s="56"/>
      <c r="J87" s="293"/>
      <c r="AB87" s="2"/>
    </row>
    <row r="88" spans="3:28" ht="12.75">
      <c r="C88" s="308" t="s">
        <v>342</v>
      </c>
      <c r="E88" s="82"/>
      <c r="F88" s="296">
        <v>0.89834558</v>
      </c>
      <c r="G88" s="349"/>
      <c r="H88" s="56"/>
      <c r="I88" s="56"/>
      <c r="J88" s="293"/>
      <c r="AB88" s="2"/>
    </row>
    <row r="89" spans="3:28" ht="12.75">
      <c r="C89" s="308" t="s">
        <v>145</v>
      </c>
      <c r="E89" s="82"/>
      <c r="F89" s="296">
        <v>0.91069561</v>
      </c>
      <c r="G89" s="349"/>
      <c r="H89" s="56"/>
      <c r="I89" s="56"/>
      <c r="J89" s="293"/>
      <c r="AB89" s="2"/>
    </row>
    <row r="90" spans="3:28" ht="12.75">
      <c r="C90" s="308" t="s">
        <v>343</v>
      </c>
      <c r="E90" s="82"/>
      <c r="F90" s="296">
        <v>0.91438265</v>
      </c>
      <c r="G90" s="349"/>
      <c r="H90" s="56"/>
      <c r="I90" s="56"/>
      <c r="J90" s="293"/>
      <c r="AB90" s="2"/>
    </row>
    <row r="91" spans="3:28" ht="12.75">
      <c r="C91" s="308" t="s">
        <v>146</v>
      </c>
      <c r="E91" s="82"/>
      <c r="F91" s="296">
        <v>0.92471001</v>
      </c>
      <c r="G91" s="349"/>
      <c r="H91" s="56"/>
      <c r="I91" s="56"/>
      <c r="J91" s="293"/>
      <c r="AB91" s="2"/>
    </row>
    <row r="92" spans="3:28" ht="12.75">
      <c r="C92" s="308" t="s">
        <v>344</v>
      </c>
      <c r="E92" s="82"/>
      <c r="F92" s="296">
        <v>0.89269838</v>
      </c>
      <c r="G92" s="349"/>
      <c r="H92" s="56"/>
      <c r="I92" s="56"/>
      <c r="J92" s="293"/>
      <c r="AB92" s="2"/>
    </row>
    <row r="93" spans="3:28" ht="12.75">
      <c r="C93" s="308" t="s">
        <v>345</v>
      </c>
      <c r="E93" s="82"/>
      <c r="F93" s="296">
        <v>0.88831029</v>
      </c>
      <c r="G93" s="349"/>
      <c r="H93" s="56"/>
      <c r="I93" s="56"/>
      <c r="J93" s="293"/>
      <c r="AB93" s="2"/>
    </row>
    <row r="94" spans="3:28" ht="12.75">
      <c r="C94" s="308"/>
      <c r="E94" s="82"/>
      <c r="F94" s="296"/>
      <c r="G94" s="349"/>
      <c r="H94" s="56"/>
      <c r="I94" s="56"/>
      <c r="J94" s="293"/>
      <c r="AB94" s="2"/>
    </row>
    <row r="95" spans="3:28" ht="12.75">
      <c r="C95" s="308"/>
      <c r="E95" s="82"/>
      <c r="F95" s="56"/>
      <c r="G95" s="349"/>
      <c r="H95" s="56"/>
      <c r="I95" s="56"/>
      <c r="J95" s="293"/>
      <c r="AB95" s="2"/>
    </row>
    <row r="96" spans="2:28" ht="12.75">
      <c r="B96" s="19" t="s">
        <v>52</v>
      </c>
      <c r="C96" s="19" t="s">
        <v>188</v>
      </c>
      <c r="D96" s="19"/>
      <c r="E96" s="82"/>
      <c r="F96" s="84">
        <f>SUM(F97:F98)</f>
        <v>0</v>
      </c>
      <c r="G96" s="353"/>
      <c r="I96" s="5" t="s">
        <v>346</v>
      </c>
      <c r="AB96" s="2"/>
    </row>
    <row r="97" spans="2:28" ht="12.75">
      <c r="B97" s="307" t="s">
        <v>189</v>
      </c>
      <c r="C97" s="307" t="s">
        <v>306</v>
      </c>
      <c r="E97" s="82"/>
      <c r="F97" s="84"/>
      <c r="G97" s="353"/>
      <c r="AB97" s="2"/>
    </row>
    <row r="98" spans="2:28" ht="12.75">
      <c r="B98" s="307" t="s">
        <v>190</v>
      </c>
      <c r="C98" s="307" t="s">
        <v>307</v>
      </c>
      <c r="E98" s="82"/>
      <c r="F98" s="84"/>
      <c r="G98" s="353"/>
      <c r="AB98" s="2"/>
    </row>
    <row r="99" spans="2:28" ht="12.75">
      <c r="B99" s="19" t="s">
        <v>105</v>
      </c>
      <c r="C99" s="19" t="s">
        <v>193</v>
      </c>
      <c r="D99" s="19"/>
      <c r="E99" s="82" t="s">
        <v>109</v>
      </c>
      <c r="F99" s="122" t="e">
        <f>F100+F101</f>
        <v>#DIV/0!</v>
      </c>
      <c r="G99" s="122" t="e">
        <f>G100+F101</f>
        <v>#DIV/0!</v>
      </c>
      <c r="I99" s="46"/>
      <c r="J99" s="46"/>
      <c r="AB99" s="2"/>
    </row>
    <row r="100" spans="2:28" ht="12.75">
      <c r="B100" s="307" t="s">
        <v>191</v>
      </c>
      <c r="C100" s="307" t="s">
        <v>308</v>
      </c>
      <c r="E100" s="82"/>
      <c r="F100" s="83" t="e">
        <f>F97*F76</f>
        <v>#DIV/0!</v>
      </c>
      <c r="G100" s="83" t="e">
        <f>F97*G76</f>
        <v>#DIV/0!</v>
      </c>
      <c r="I100" s="5" t="e">
        <f>G100=F97</f>
        <v>#DIV/0!</v>
      </c>
      <c r="J100" s="293" t="s">
        <v>132</v>
      </c>
      <c r="AB100" s="2"/>
    </row>
    <row r="101" spans="2:28" ht="12.75">
      <c r="B101" s="307" t="s">
        <v>192</v>
      </c>
      <c r="C101" s="307" t="s">
        <v>309</v>
      </c>
      <c r="E101" s="82"/>
      <c r="F101" s="83">
        <f>F98*F78</f>
        <v>0</v>
      </c>
      <c r="G101" s="292"/>
      <c r="I101" s="5" t="s">
        <v>310</v>
      </c>
      <c r="J101" s="293"/>
      <c r="AB101" s="2"/>
    </row>
    <row r="102" spans="2:28" ht="12.75">
      <c r="B102" s="19" t="s">
        <v>106</v>
      </c>
      <c r="C102" s="19" t="s">
        <v>53</v>
      </c>
      <c r="D102" s="19"/>
      <c r="E102" s="81" t="s">
        <v>110</v>
      </c>
      <c r="F102" s="39" t="e">
        <f>0.85*F99</f>
        <v>#DIV/0!</v>
      </c>
      <c r="G102" s="39" t="e">
        <f>0.85*G99</f>
        <v>#DIV/0!</v>
      </c>
      <c r="AB102" s="2"/>
    </row>
    <row r="103" ht="12.75">
      <c r="AB103" s="2"/>
    </row>
    <row r="104" ht="12.75">
      <c r="AB104" s="2"/>
    </row>
    <row r="105" ht="12.75">
      <c r="AB105" s="2"/>
    </row>
    <row r="106" ht="12.75">
      <c r="AB106" s="2"/>
    </row>
    <row r="107" ht="12.75">
      <c r="AB107" s="2"/>
    </row>
    <row r="108" ht="12.75">
      <c r="AB108" s="2"/>
    </row>
    <row r="109" ht="12.75">
      <c r="AB109" s="2"/>
    </row>
  </sheetData>
  <sheetProtection/>
  <mergeCells count="36">
    <mergeCell ref="C57:D57"/>
    <mergeCell ref="C62:D62"/>
    <mergeCell ref="C63:D63"/>
    <mergeCell ref="C50:D50"/>
    <mergeCell ref="C51:D51"/>
    <mergeCell ref="C53:D53"/>
    <mergeCell ref="C54:D54"/>
    <mergeCell ref="C56:D56"/>
    <mergeCell ref="C75:D75"/>
    <mergeCell ref="C77:D77"/>
    <mergeCell ref="C69:D69"/>
    <mergeCell ref="C59:D59"/>
    <mergeCell ref="C60:D60"/>
    <mergeCell ref="C70:D70"/>
    <mergeCell ref="C71:D71"/>
    <mergeCell ref="C76:D76"/>
    <mergeCell ref="C22:D22"/>
    <mergeCell ref="C9:D9"/>
    <mergeCell ref="C10:D10"/>
    <mergeCell ref="C12:D12"/>
    <mergeCell ref="C13:D13"/>
    <mergeCell ref="C15:D15"/>
    <mergeCell ref="C16:D16"/>
    <mergeCell ref="C18:D18"/>
    <mergeCell ref="C19:D19"/>
    <mergeCell ref="C21:D21"/>
    <mergeCell ref="C43:D43"/>
    <mergeCell ref="C44:D44"/>
    <mergeCell ref="C31:D31"/>
    <mergeCell ref="C32:D32"/>
    <mergeCell ref="C34:D34"/>
    <mergeCell ref="C35:D35"/>
    <mergeCell ref="C37:D37"/>
    <mergeCell ref="C38:D38"/>
    <mergeCell ref="C40:D40"/>
    <mergeCell ref="C41:D41"/>
  </mergeCells>
  <dataValidations count="1">
    <dataValidation type="decimal" allowBlank="1" showInputMessage="1" showErrorMessage="1" sqref="F26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horizontalDpi="600" verticalDpi="600" orientation="landscape" paperSize="9" scale="45" r:id="rId1"/>
  <headerFooter alignWithMargins="0">
    <oddHeader>&amp;CInvestīciju naudas plūsma&amp;R2.pielikums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8" sqref="G8"/>
    </sheetView>
  </sheetViews>
  <sheetFormatPr defaultColWidth="9.140625" defaultRowHeight="12.75"/>
  <cols>
    <col min="1" max="1" width="3.00390625" style="85" customWidth="1"/>
    <col min="2" max="2" width="12.57421875" style="85" customWidth="1"/>
    <col min="3" max="3" width="74.57421875" style="85" customWidth="1"/>
    <col min="4" max="4" width="48.421875" style="85" hidden="1" customWidth="1"/>
    <col min="5" max="5" width="9.140625" style="85" customWidth="1"/>
    <col min="6" max="6" width="10.7109375" style="85" customWidth="1"/>
    <col min="7" max="14" width="8.00390625" style="85" bestFit="1" customWidth="1"/>
    <col min="15" max="16" width="9.00390625" style="85" bestFit="1" customWidth="1"/>
    <col min="17" max="24" width="8.00390625" style="85" bestFit="1" customWidth="1"/>
    <col min="25" max="25" width="9.28125" style="85" bestFit="1" customWidth="1"/>
    <col min="26" max="26" width="8.7109375" style="85" customWidth="1"/>
    <col min="27" max="27" width="12.421875" style="85" bestFit="1" customWidth="1"/>
    <col min="28" max="16384" width="9.140625" style="85" customWidth="1"/>
  </cols>
  <sheetData>
    <row r="1" spans="1:27" ht="15">
      <c r="A1" s="247" t="s">
        <v>0</v>
      </c>
      <c r="B1" s="248"/>
      <c r="C1" s="248"/>
      <c r="D1" s="248"/>
      <c r="E1" s="249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50"/>
    </row>
    <row r="2" spans="1:27" ht="12.75">
      <c r="A2" s="251"/>
      <c r="B2" s="252"/>
      <c r="C2" s="253"/>
      <c r="D2" s="253"/>
      <c r="E2" s="254"/>
      <c r="F2" s="253">
        <v>1</v>
      </c>
      <c r="G2" s="253">
        <v>2</v>
      </c>
      <c r="H2" s="253">
        <v>3</v>
      </c>
      <c r="I2" s="253">
        <v>4</v>
      </c>
      <c r="J2" s="253">
        <v>5</v>
      </c>
      <c r="K2" s="253">
        <v>6</v>
      </c>
      <c r="L2" s="253">
        <v>7</v>
      </c>
      <c r="M2" s="253">
        <v>8</v>
      </c>
      <c r="N2" s="253">
        <v>9</v>
      </c>
      <c r="O2" s="253">
        <v>10</v>
      </c>
      <c r="P2" s="253">
        <v>11</v>
      </c>
      <c r="Q2" s="253">
        <v>12</v>
      </c>
      <c r="R2" s="253">
        <v>13</v>
      </c>
      <c r="S2" s="253">
        <v>14</v>
      </c>
      <c r="T2" s="253">
        <v>15</v>
      </c>
      <c r="U2" s="253">
        <v>16</v>
      </c>
      <c r="V2" s="253">
        <v>17</v>
      </c>
      <c r="W2" s="253">
        <v>18</v>
      </c>
      <c r="X2" s="253">
        <v>19</v>
      </c>
      <c r="Y2" s="253">
        <v>20</v>
      </c>
      <c r="Z2" s="253">
        <v>21</v>
      </c>
      <c r="AA2" s="255"/>
    </row>
    <row r="3" spans="1:27" ht="12.75">
      <c r="A3" s="256"/>
      <c r="B3" s="257"/>
      <c r="C3" s="257"/>
      <c r="D3" s="257"/>
      <c r="E3" s="258" t="s">
        <v>1</v>
      </c>
      <c r="F3" s="259">
        <v>2014</v>
      </c>
      <c r="G3" s="259">
        <f>F3+1</f>
        <v>2015</v>
      </c>
      <c r="H3" s="259">
        <f aca="true" t="shared" si="0" ref="H3:Y3">G3+1</f>
        <v>2016</v>
      </c>
      <c r="I3" s="259">
        <f t="shared" si="0"/>
        <v>2017</v>
      </c>
      <c r="J3" s="259">
        <f t="shared" si="0"/>
        <v>2018</v>
      </c>
      <c r="K3" s="259">
        <f t="shared" si="0"/>
        <v>2019</v>
      </c>
      <c r="L3" s="259">
        <f t="shared" si="0"/>
        <v>2020</v>
      </c>
      <c r="M3" s="259">
        <f t="shared" si="0"/>
        <v>2021</v>
      </c>
      <c r="N3" s="259">
        <f t="shared" si="0"/>
        <v>2022</v>
      </c>
      <c r="O3" s="259">
        <f t="shared" si="0"/>
        <v>2023</v>
      </c>
      <c r="P3" s="259">
        <f t="shared" si="0"/>
        <v>2024</v>
      </c>
      <c r="Q3" s="259">
        <f t="shared" si="0"/>
        <v>2025</v>
      </c>
      <c r="R3" s="259">
        <f t="shared" si="0"/>
        <v>2026</v>
      </c>
      <c r="S3" s="259">
        <f t="shared" si="0"/>
        <v>2027</v>
      </c>
      <c r="T3" s="259">
        <f t="shared" si="0"/>
        <v>2028</v>
      </c>
      <c r="U3" s="259">
        <f t="shared" si="0"/>
        <v>2029</v>
      </c>
      <c r="V3" s="259">
        <f t="shared" si="0"/>
        <v>2030</v>
      </c>
      <c r="W3" s="259">
        <f t="shared" si="0"/>
        <v>2031</v>
      </c>
      <c r="X3" s="259">
        <f t="shared" si="0"/>
        <v>2032</v>
      </c>
      <c r="Y3" s="259">
        <f t="shared" si="0"/>
        <v>2033</v>
      </c>
      <c r="Z3" s="259">
        <f>Y3+1</f>
        <v>2034</v>
      </c>
      <c r="AA3" s="260" t="s">
        <v>2</v>
      </c>
    </row>
    <row r="4" spans="1:27" ht="12.75">
      <c r="A4" s="87"/>
      <c r="B4" s="87"/>
      <c r="C4" s="87"/>
      <c r="D4" s="87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15">
      <c r="A5" s="261"/>
      <c r="B5" s="262" t="s">
        <v>226</v>
      </c>
      <c r="C5" s="262"/>
      <c r="D5" s="262"/>
      <c r="E5" s="262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</row>
    <row r="6" spans="1:27" ht="12.75">
      <c r="A6" s="87"/>
      <c r="B6" s="87"/>
      <c r="C6" s="87"/>
      <c r="D6" s="8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ht="13.5" customHeight="1">
      <c r="A7" s="90"/>
      <c r="B7" s="534">
        <v>1</v>
      </c>
      <c r="C7" s="140" t="s">
        <v>4</v>
      </c>
      <c r="D7" s="140"/>
      <c r="E7" s="295" t="s">
        <v>352</v>
      </c>
      <c r="F7" s="411">
        <f>F8+F11</f>
        <v>0</v>
      </c>
      <c r="G7" s="412">
        <f>(G8+G11)</f>
        <v>0</v>
      </c>
      <c r="H7" s="412">
        <f aca="true" t="shared" si="1" ref="H7:Z7">(H8+H11)</f>
        <v>0</v>
      </c>
      <c r="I7" s="412">
        <f t="shared" si="1"/>
        <v>0</v>
      </c>
      <c r="J7" s="412">
        <f t="shared" si="1"/>
        <v>0</v>
      </c>
      <c r="K7" s="412">
        <f t="shared" si="1"/>
        <v>0</v>
      </c>
      <c r="L7" s="412">
        <f t="shared" si="1"/>
        <v>0</v>
      </c>
      <c r="M7" s="412">
        <f t="shared" si="1"/>
        <v>0</v>
      </c>
      <c r="N7" s="412">
        <f t="shared" si="1"/>
        <v>0</v>
      </c>
      <c r="O7" s="412">
        <f t="shared" si="1"/>
        <v>0</v>
      </c>
      <c r="P7" s="412">
        <f t="shared" si="1"/>
        <v>0</v>
      </c>
      <c r="Q7" s="412">
        <f t="shared" si="1"/>
        <v>0</v>
      </c>
      <c r="R7" s="412">
        <f t="shared" si="1"/>
        <v>0</v>
      </c>
      <c r="S7" s="412">
        <f t="shared" si="1"/>
        <v>0</v>
      </c>
      <c r="T7" s="412">
        <f t="shared" si="1"/>
        <v>0</v>
      </c>
      <c r="U7" s="412">
        <f t="shared" si="1"/>
        <v>0</v>
      </c>
      <c r="V7" s="412">
        <f t="shared" si="1"/>
        <v>0</v>
      </c>
      <c r="W7" s="412">
        <f t="shared" si="1"/>
        <v>0</v>
      </c>
      <c r="X7" s="412">
        <f t="shared" si="1"/>
        <v>0</v>
      </c>
      <c r="Y7" s="412">
        <f t="shared" si="1"/>
        <v>0</v>
      </c>
      <c r="Z7" s="412">
        <f t="shared" si="1"/>
        <v>0</v>
      </c>
      <c r="AA7" s="183">
        <f>SUM(F7:Z7)</f>
        <v>0</v>
      </c>
    </row>
    <row r="8" spans="1:27" ht="13.5" customHeight="1">
      <c r="A8" s="92"/>
      <c r="B8" s="537" t="s">
        <v>3</v>
      </c>
      <c r="C8" s="297" t="s">
        <v>311</v>
      </c>
      <c r="D8" s="58"/>
      <c r="E8" s="208" t="s">
        <v>352</v>
      </c>
      <c r="F8" s="332">
        <f>SUM(F9:F10)</f>
        <v>0</v>
      </c>
      <c r="G8" s="333">
        <f aca="true" t="shared" si="2" ref="G8:Z8">SUM(G9:G10)</f>
        <v>0</v>
      </c>
      <c r="H8" s="333">
        <f t="shared" si="2"/>
        <v>0</v>
      </c>
      <c r="I8" s="333">
        <f t="shared" si="2"/>
        <v>0</v>
      </c>
      <c r="J8" s="333">
        <f t="shared" si="2"/>
        <v>0</v>
      </c>
      <c r="K8" s="333">
        <f t="shared" si="2"/>
        <v>0</v>
      </c>
      <c r="L8" s="333">
        <f t="shared" si="2"/>
        <v>0</v>
      </c>
      <c r="M8" s="333">
        <f t="shared" si="2"/>
        <v>0</v>
      </c>
      <c r="N8" s="333">
        <f t="shared" si="2"/>
        <v>0</v>
      </c>
      <c r="O8" s="333">
        <f t="shared" si="2"/>
        <v>0</v>
      </c>
      <c r="P8" s="333">
        <f t="shared" si="2"/>
        <v>0</v>
      </c>
      <c r="Q8" s="333">
        <f t="shared" si="2"/>
        <v>0</v>
      </c>
      <c r="R8" s="333">
        <f t="shared" si="2"/>
        <v>0</v>
      </c>
      <c r="S8" s="333">
        <f t="shared" si="2"/>
        <v>0</v>
      </c>
      <c r="T8" s="333">
        <f t="shared" si="2"/>
        <v>0</v>
      </c>
      <c r="U8" s="333">
        <f t="shared" si="2"/>
        <v>0</v>
      </c>
      <c r="V8" s="333">
        <f t="shared" si="2"/>
        <v>0</v>
      </c>
      <c r="W8" s="333">
        <f t="shared" si="2"/>
        <v>0</v>
      </c>
      <c r="X8" s="333">
        <f t="shared" si="2"/>
        <v>0</v>
      </c>
      <c r="Y8" s="333">
        <f t="shared" si="2"/>
        <v>0</v>
      </c>
      <c r="Z8" s="333">
        <f t="shared" si="2"/>
        <v>0</v>
      </c>
      <c r="AA8" s="215">
        <f aca="true" t="shared" si="3" ref="AA8:AA23">SUM(F8:Z8)</f>
        <v>0</v>
      </c>
    </row>
    <row r="9" spans="1:27" ht="13.5" customHeight="1">
      <c r="A9" s="92"/>
      <c r="B9" s="538" t="s">
        <v>86</v>
      </c>
      <c r="C9" s="297"/>
      <c r="D9" s="58"/>
      <c r="E9" s="208" t="s">
        <v>352</v>
      </c>
      <c r="F9" s="212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215">
        <f t="shared" si="3"/>
        <v>0</v>
      </c>
    </row>
    <row r="10" spans="1:27" ht="13.5" customHeight="1">
      <c r="A10" s="92"/>
      <c r="B10" s="538" t="s">
        <v>87</v>
      </c>
      <c r="C10" s="297"/>
      <c r="D10" s="58"/>
      <c r="E10" s="208" t="s">
        <v>352</v>
      </c>
      <c r="F10" s="212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215">
        <f t="shared" si="3"/>
        <v>0</v>
      </c>
    </row>
    <row r="11" spans="1:27" ht="13.5" customHeight="1">
      <c r="A11" s="92"/>
      <c r="B11" s="537" t="s">
        <v>5</v>
      </c>
      <c r="C11" s="297" t="s">
        <v>312</v>
      </c>
      <c r="D11" s="58"/>
      <c r="E11" s="208" t="s">
        <v>352</v>
      </c>
      <c r="F11" s="212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215">
        <f t="shared" si="3"/>
        <v>0</v>
      </c>
    </row>
    <row r="12" spans="1:27" ht="13.5" customHeight="1">
      <c r="A12" s="92"/>
      <c r="B12" s="535">
        <v>2</v>
      </c>
      <c r="C12" s="58" t="s">
        <v>97</v>
      </c>
      <c r="D12" s="58"/>
      <c r="E12" s="209" t="s">
        <v>352</v>
      </c>
      <c r="F12" s="413">
        <f>F13+F14</f>
        <v>0</v>
      </c>
      <c r="G12" s="414">
        <f>(G13+G14)</f>
        <v>0</v>
      </c>
      <c r="H12" s="414">
        <f aca="true" t="shared" si="4" ref="H12:Z12">(H13+H14)</f>
        <v>0</v>
      </c>
      <c r="I12" s="414">
        <f t="shared" si="4"/>
        <v>0</v>
      </c>
      <c r="J12" s="414">
        <f t="shared" si="4"/>
        <v>0</v>
      </c>
      <c r="K12" s="414">
        <f t="shared" si="4"/>
        <v>0</v>
      </c>
      <c r="L12" s="414">
        <f t="shared" si="4"/>
        <v>0</v>
      </c>
      <c r="M12" s="414">
        <f t="shared" si="4"/>
        <v>0</v>
      </c>
      <c r="N12" s="414">
        <f t="shared" si="4"/>
        <v>0</v>
      </c>
      <c r="O12" s="414">
        <f t="shared" si="4"/>
        <v>0</v>
      </c>
      <c r="P12" s="414">
        <f t="shared" si="4"/>
        <v>0</v>
      </c>
      <c r="Q12" s="414">
        <f t="shared" si="4"/>
        <v>0</v>
      </c>
      <c r="R12" s="414">
        <f t="shared" si="4"/>
        <v>0</v>
      </c>
      <c r="S12" s="414">
        <f t="shared" si="4"/>
        <v>0</v>
      </c>
      <c r="T12" s="414">
        <f t="shared" si="4"/>
        <v>0</v>
      </c>
      <c r="U12" s="414">
        <f t="shared" si="4"/>
        <v>0</v>
      </c>
      <c r="V12" s="414">
        <f t="shared" si="4"/>
        <v>0</v>
      </c>
      <c r="W12" s="414">
        <f t="shared" si="4"/>
        <v>0</v>
      </c>
      <c r="X12" s="414">
        <f t="shared" si="4"/>
        <v>0</v>
      </c>
      <c r="Y12" s="414">
        <f t="shared" si="4"/>
        <v>0</v>
      </c>
      <c r="Z12" s="414">
        <f t="shared" si="4"/>
        <v>0</v>
      </c>
      <c r="AA12" s="215">
        <f t="shared" si="3"/>
        <v>0</v>
      </c>
    </row>
    <row r="13" spans="1:27" ht="13.5" customHeight="1">
      <c r="A13" s="92"/>
      <c r="B13" s="538" t="s">
        <v>14</v>
      </c>
      <c r="C13" s="297" t="s">
        <v>313</v>
      </c>
      <c r="D13" s="58"/>
      <c r="E13" s="208" t="s">
        <v>352</v>
      </c>
      <c r="F13" s="212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215">
        <f t="shared" si="3"/>
        <v>0</v>
      </c>
    </row>
    <row r="14" spans="1:27" ht="13.5" customHeight="1">
      <c r="A14" s="92"/>
      <c r="B14" s="538" t="s">
        <v>16</v>
      </c>
      <c r="C14" s="297" t="s">
        <v>314</v>
      </c>
      <c r="D14" s="58"/>
      <c r="E14" s="208" t="s">
        <v>352</v>
      </c>
      <c r="F14" s="212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215">
        <f t="shared" si="3"/>
        <v>0</v>
      </c>
    </row>
    <row r="15" spans="1:27" ht="13.5" customHeight="1">
      <c r="A15" s="91"/>
      <c r="B15" s="535">
        <v>3</v>
      </c>
      <c r="C15" s="58" t="s">
        <v>6</v>
      </c>
      <c r="D15" s="58"/>
      <c r="E15" s="209" t="s">
        <v>352</v>
      </c>
      <c r="F15" s="415">
        <f>F16+F20</f>
        <v>0</v>
      </c>
      <c r="G15" s="416">
        <f>(G16+G20)</f>
        <v>0</v>
      </c>
      <c r="H15" s="416">
        <f aca="true" t="shared" si="5" ref="H15:Z15">(H16+H20)</f>
        <v>0</v>
      </c>
      <c r="I15" s="416">
        <f t="shared" si="5"/>
        <v>0</v>
      </c>
      <c r="J15" s="416">
        <f t="shared" si="5"/>
        <v>0</v>
      </c>
      <c r="K15" s="416">
        <f t="shared" si="5"/>
        <v>0</v>
      </c>
      <c r="L15" s="416">
        <f t="shared" si="5"/>
        <v>0</v>
      </c>
      <c r="M15" s="416">
        <f t="shared" si="5"/>
        <v>0</v>
      </c>
      <c r="N15" s="416">
        <f t="shared" si="5"/>
        <v>0</v>
      </c>
      <c r="O15" s="416">
        <f t="shared" si="5"/>
        <v>0</v>
      </c>
      <c r="P15" s="416">
        <f t="shared" si="5"/>
        <v>0</v>
      </c>
      <c r="Q15" s="416">
        <f t="shared" si="5"/>
        <v>0</v>
      </c>
      <c r="R15" s="416">
        <f t="shared" si="5"/>
        <v>0</v>
      </c>
      <c r="S15" s="416">
        <f t="shared" si="5"/>
        <v>0</v>
      </c>
      <c r="T15" s="416">
        <f t="shared" si="5"/>
        <v>0</v>
      </c>
      <c r="U15" s="416">
        <f t="shared" si="5"/>
        <v>0</v>
      </c>
      <c r="V15" s="416">
        <f t="shared" si="5"/>
        <v>0</v>
      </c>
      <c r="W15" s="416">
        <f t="shared" si="5"/>
        <v>0</v>
      </c>
      <c r="X15" s="416">
        <f t="shared" si="5"/>
        <v>0</v>
      </c>
      <c r="Y15" s="416">
        <f t="shared" si="5"/>
        <v>0</v>
      </c>
      <c r="Z15" s="416">
        <f t="shared" si="5"/>
        <v>0</v>
      </c>
      <c r="AA15" s="215">
        <f t="shared" si="3"/>
        <v>0</v>
      </c>
    </row>
    <row r="16" spans="1:27" ht="13.5" customHeight="1">
      <c r="A16" s="91"/>
      <c r="B16" s="537" t="s">
        <v>36</v>
      </c>
      <c r="C16" s="297" t="s">
        <v>315</v>
      </c>
      <c r="D16" s="44"/>
      <c r="E16" s="208" t="s">
        <v>352</v>
      </c>
      <c r="F16" s="330">
        <f>SUM(F17:F19)</f>
        <v>0</v>
      </c>
      <c r="G16" s="331">
        <f aca="true" t="shared" si="6" ref="G16:Z16">SUM(G17:G19)</f>
        <v>0</v>
      </c>
      <c r="H16" s="331">
        <f t="shared" si="6"/>
        <v>0</v>
      </c>
      <c r="I16" s="331">
        <f t="shared" si="6"/>
        <v>0</v>
      </c>
      <c r="J16" s="331">
        <f t="shared" si="6"/>
        <v>0</v>
      </c>
      <c r="K16" s="331">
        <f t="shared" si="6"/>
        <v>0</v>
      </c>
      <c r="L16" s="331">
        <f t="shared" si="6"/>
        <v>0</v>
      </c>
      <c r="M16" s="331">
        <f t="shared" si="6"/>
        <v>0</v>
      </c>
      <c r="N16" s="331">
        <f t="shared" si="6"/>
        <v>0</v>
      </c>
      <c r="O16" s="331">
        <f t="shared" si="6"/>
        <v>0</v>
      </c>
      <c r="P16" s="331">
        <f t="shared" si="6"/>
        <v>0</v>
      </c>
      <c r="Q16" s="331">
        <f t="shared" si="6"/>
        <v>0</v>
      </c>
      <c r="R16" s="331">
        <f t="shared" si="6"/>
        <v>0</v>
      </c>
      <c r="S16" s="331">
        <f t="shared" si="6"/>
        <v>0</v>
      </c>
      <c r="T16" s="331">
        <f t="shared" si="6"/>
        <v>0</v>
      </c>
      <c r="U16" s="331">
        <f t="shared" si="6"/>
        <v>0</v>
      </c>
      <c r="V16" s="331">
        <f t="shared" si="6"/>
        <v>0</v>
      </c>
      <c r="W16" s="331">
        <f t="shared" si="6"/>
        <v>0</v>
      </c>
      <c r="X16" s="331">
        <f t="shared" si="6"/>
        <v>0</v>
      </c>
      <c r="Y16" s="331">
        <f t="shared" si="6"/>
        <v>0</v>
      </c>
      <c r="Z16" s="331">
        <f t="shared" si="6"/>
        <v>0</v>
      </c>
      <c r="AA16" s="215">
        <f t="shared" si="3"/>
        <v>0</v>
      </c>
    </row>
    <row r="17" spans="1:27" ht="13.5" customHeight="1">
      <c r="A17" s="91"/>
      <c r="B17" s="538" t="s">
        <v>161</v>
      </c>
      <c r="C17" s="297"/>
      <c r="D17" s="44"/>
      <c r="E17" s="208" t="s">
        <v>352</v>
      </c>
      <c r="F17" s="21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215">
        <f t="shared" si="3"/>
        <v>0</v>
      </c>
    </row>
    <row r="18" spans="1:27" ht="13.5" customHeight="1">
      <c r="A18" s="91"/>
      <c r="B18" s="538" t="s">
        <v>162</v>
      </c>
      <c r="C18" s="297"/>
      <c r="D18" s="44"/>
      <c r="E18" s="208" t="s">
        <v>352</v>
      </c>
      <c r="F18" s="21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15">
        <f t="shared" si="3"/>
        <v>0</v>
      </c>
    </row>
    <row r="19" spans="1:27" ht="13.5" customHeight="1">
      <c r="A19" s="91"/>
      <c r="B19" s="538" t="s">
        <v>227</v>
      </c>
      <c r="C19" s="297"/>
      <c r="D19" s="44"/>
      <c r="E19" s="208" t="s">
        <v>352</v>
      </c>
      <c r="F19" s="21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15">
        <f t="shared" si="3"/>
        <v>0</v>
      </c>
    </row>
    <row r="20" spans="1:27" ht="13.5" customHeight="1">
      <c r="A20" s="91"/>
      <c r="B20" s="537" t="s">
        <v>38</v>
      </c>
      <c r="C20" s="297" t="s">
        <v>316</v>
      </c>
      <c r="D20" s="44"/>
      <c r="E20" s="208" t="s">
        <v>352</v>
      </c>
      <c r="F20" s="21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215">
        <f t="shared" si="3"/>
        <v>0</v>
      </c>
    </row>
    <row r="21" spans="1:27" ht="13.5" customHeight="1">
      <c r="A21" s="92"/>
      <c r="B21" s="535">
        <v>4</v>
      </c>
      <c r="C21" s="58" t="s">
        <v>8</v>
      </c>
      <c r="D21" s="58"/>
      <c r="E21" s="209" t="s">
        <v>352</v>
      </c>
      <c r="F21" s="200">
        <f>F22+F36</f>
        <v>0</v>
      </c>
      <c r="G21" s="52">
        <f>(G22+G36)</f>
        <v>0</v>
      </c>
      <c r="H21" s="52">
        <f aca="true" t="shared" si="7" ref="H21:Z21">(H22+H36)</f>
        <v>0</v>
      </c>
      <c r="I21" s="52">
        <f t="shared" si="7"/>
        <v>0</v>
      </c>
      <c r="J21" s="52">
        <f t="shared" si="7"/>
        <v>0</v>
      </c>
      <c r="K21" s="52">
        <f t="shared" si="7"/>
        <v>0</v>
      </c>
      <c r="L21" s="52">
        <f t="shared" si="7"/>
        <v>0</v>
      </c>
      <c r="M21" s="52">
        <f t="shared" si="7"/>
        <v>0</v>
      </c>
      <c r="N21" s="52">
        <f t="shared" si="7"/>
        <v>0</v>
      </c>
      <c r="O21" s="52">
        <f t="shared" si="7"/>
        <v>0</v>
      </c>
      <c r="P21" s="52">
        <f t="shared" si="7"/>
        <v>0</v>
      </c>
      <c r="Q21" s="52">
        <f t="shared" si="7"/>
        <v>0</v>
      </c>
      <c r="R21" s="52">
        <f t="shared" si="7"/>
        <v>0</v>
      </c>
      <c r="S21" s="52">
        <f t="shared" si="7"/>
        <v>0</v>
      </c>
      <c r="T21" s="52">
        <f t="shared" si="7"/>
        <v>0</v>
      </c>
      <c r="U21" s="52">
        <f t="shared" si="7"/>
        <v>0</v>
      </c>
      <c r="V21" s="52">
        <f t="shared" si="7"/>
        <v>0</v>
      </c>
      <c r="W21" s="52">
        <f t="shared" si="7"/>
        <v>0</v>
      </c>
      <c r="X21" s="52">
        <f t="shared" si="7"/>
        <v>0</v>
      </c>
      <c r="Y21" s="52">
        <f t="shared" si="7"/>
        <v>0</v>
      </c>
      <c r="Z21" s="52">
        <f t="shared" si="7"/>
        <v>0</v>
      </c>
      <c r="AA21" s="215">
        <f t="shared" si="3"/>
        <v>0</v>
      </c>
    </row>
    <row r="22" spans="1:27" s="174" customFormat="1" ht="13.5" customHeight="1">
      <c r="A22" s="172"/>
      <c r="B22" s="539" t="s">
        <v>44</v>
      </c>
      <c r="C22" s="173" t="s">
        <v>93</v>
      </c>
      <c r="D22" s="173"/>
      <c r="E22" s="210" t="s">
        <v>352</v>
      </c>
      <c r="F22" s="337">
        <f>F23+F33</f>
        <v>0</v>
      </c>
      <c r="G22" s="338">
        <f>G23+G33</f>
        <v>0</v>
      </c>
      <c r="H22" s="338">
        <f aca="true" t="shared" si="8" ref="H22:Z22">H23+H33</f>
        <v>0</v>
      </c>
      <c r="I22" s="338">
        <f t="shared" si="8"/>
        <v>0</v>
      </c>
      <c r="J22" s="338">
        <f t="shared" si="8"/>
        <v>0</v>
      </c>
      <c r="K22" s="338">
        <f t="shared" si="8"/>
        <v>0</v>
      </c>
      <c r="L22" s="338">
        <f t="shared" si="8"/>
        <v>0</v>
      </c>
      <c r="M22" s="338">
        <f t="shared" si="8"/>
        <v>0</v>
      </c>
      <c r="N22" s="338">
        <f t="shared" si="8"/>
        <v>0</v>
      </c>
      <c r="O22" s="338">
        <f t="shared" si="8"/>
        <v>0</v>
      </c>
      <c r="P22" s="338">
        <f t="shared" si="8"/>
        <v>0</v>
      </c>
      <c r="Q22" s="338">
        <f t="shared" si="8"/>
        <v>0</v>
      </c>
      <c r="R22" s="338">
        <f t="shared" si="8"/>
        <v>0</v>
      </c>
      <c r="S22" s="338">
        <f t="shared" si="8"/>
        <v>0</v>
      </c>
      <c r="T22" s="338">
        <f t="shared" si="8"/>
        <v>0</v>
      </c>
      <c r="U22" s="338">
        <f t="shared" si="8"/>
        <v>0</v>
      </c>
      <c r="V22" s="338">
        <f t="shared" si="8"/>
        <v>0</v>
      </c>
      <c r="W22" s="338">
        <f t="shared" si="8"/>
        <v>0</v>
      </c>
      <c r="X22" s="338">
        <f t="shared" si="8"/>
        <v>0</v>
      </c>
      <c r="Y22" s="338">
        <f t="shared" si="8"/>
        <v>0</v>
      </c>
      <c r="Z22" s="338">
        <f t="shared" si="8"/>
        <v>0</v>
      </c>
      <c r="AA22" s="215">
        <f t="shared" si="3"/>
        <v>0</v>
      </c>
    </row>
    <row r="23" spans="1:27" ht="13.5" customHeight="1">
      <c r="A23" s="92"/>
      <c r="B23" s="540" t="s">
        <v>228</v>
      </c>
      <c r="C23" s="43" t="s">
        <v>334</v>
      </c>
      <c r="D23" s="43"/>
      <c r="E23" s="208" t="s">
        <v>352</v>
      </c>
      <c r="F23" s="337">
        <f>SUM(F24:F32)</f>
        <v>0</v>
      </c>
      <c r="G23" s="338">
        <f>SUM(G24:G32)</f>
        <v>0</v>
      </c>
      <c r="H23" s="338">
        <f aca="true" t="shared" si="9" ref="H23:Z23">SUM(H24:H32)</f>
        <v>0</v>
      </c>
      <c r="I23" s="338">
        <f t="shared" si="9"/>
        <v>0</v>
      </c>
      <c r="J23" s="338">
        <f t="shared" si="9"/>
        <v>0</v>
      </c>
      <c r="K23" s="338">
        <f t="shared" si="9"/>
        <v>0</v>
      </c>
      <c r="L23" s="338">
        <f t="shared" si="9"/>
        <v>0</v>
      </c>
      <c r="M23" s="338">
        <f t="shared" si="9"/>
        <v>0</v>
      </c>
      <c r="N23" s="338">
        <f t="shared" si="9"/>
        <v>0</v>
      </c>
      <c r="O23" s="338">
        <f t="shared" si="9"/>
        <v>0</v>
      </c>
      <c r="P23" s="338">
        <f t="shared" si="9"/>
        <v>0</v>
      </c>
      <c r="Q23" s="338">
        <f t="shared" si="9"/>
        <v>0</v>
      </c>
      <c r="R23" s="338">
        <f t="shared" si="9"/>
        <v>0</v>
      </c>
      <c r="S23" s="338">
        <f t="shared" si="9"/>
        <v>0</v>
      </c>
      <c r="T23" s="338">
        <f t="shared" si="9"/>
        <v>0</v>
      </c>
      <c r="U23" s="338">
        <f t="shared" si="9"/>
        <v>0</v>
      </c>
      <c r="V23" s="338">
        <f t="shared" si="9"/>
        <v>0</v>
      </c>
      <c r="W23" s="338">
        <f t="shared" si="9"/>
        <v>0</v>
      </c>
      <c r="X23" s="338">
        <f t="shared" si="9"/>
        <v>0</v>
      </c>
      <c r="Y23" s="338">
        <f t="shared" si="9"/>
        <v>0</v>
      </c>
      <c r="Z23" s="338">
        <f t="shared" si="9"/>
        <v>0</v>
      </c>
      <c r="AA23" s="215">
        <f t="shared" si="3"/>
        <v>0</v>
      </c>
    </row>
    <row r="24" spans="1:27" ht="13.5" customHeight="1">
      <c r="A24" s="92"/>
      <c r="B24" s="542" t="s">
        <v>229</v>
      </c>
      <c r="D24" s="43"/>
      <c r="E24" s="208" t="s">
        <v>352</v>
      </c>
      <c r="F24" s="339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215">
        <f aca="true" t="shared" si="10" ref="AA24:AA39">SUM(F24:Z24)</f>
        <v>0</v>
      </c>
    </row>
    <row r="25" spans="1:27" ht="13.5" customHeight="1">
      <c r="A25" s="92"/>
      <c r="B25" s="543" t="s">
        <v>230</v>
      </c>
      <c r="C25" s="43"/>
      <c r="D25" s="43"/>
      <c r="E25" s="208" t="s">
        <v>352</v>
      </c>
      <c r="F25" s="339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215">
        <f t="shared" si="10"/>
        <v>0</v>
      </c>
    </row>
    <row r="26" spans="1:27" ht="13.5" customHeight="1">
      <c r="A26" s="92"/>
      <c r="B26" s="543" t="s">
        <v>231</v>
      </c>
      <c r="C26" s="43"/>
      <c r="D26" s="43"/>
      <c r="E26" s="208" t="s">
        <v>352</v>
      </c>
      <c r="F26" s="339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215">
        <f t="shared" si="10"/>
        <v>0</v>
      </c>
    </row>
    <row r="27" spans="1:27" ht="13.5" customHeight="1">
      <c r="A27" s="92"/>
      <c r="B27" s="543" t="s">
        <v>232</v>
      </c>
      <c r="C27" s="43"/>
      <c r="D27" s="43"/>
      <c r="E27" s="208" t="s">
        <v>352</v>
      </c>
      <c r="F27" s="339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215">
        <f t="shared" si="10"/>
        <v>0</v>
      </c>
    </row>
    <row r="28" spans="1:27" ht="13.5" customHeight="1">
      <c r="A28" s="92"/>
      <c r="B28" s="543" t="s">
        <v>233</v>
      </c>
      <c r="D28" s="43"/>
      <c r="E28" s="208" t="s">
        <v>352</v>
      </c>
      <c r="F28" s="339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215">
        <f t="shared" si="10"/>
        <v>0</v>
      </c>
    </row>
    <row r="29" spans="1:27" ht="13.5" customHeight="1">
      <c r="A29" s="92"/>
      <c r="B29" s="543" t="s">
        <v>234</v>
      </c>
      <c r="C29" s="43"/>
      <c r="D29" s="43"/>
      <c r="E29" s="208" t="s">
        <v>352</v>
      </c>
      <c r="F29" s="339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215">
        <f t="shared" si="10"/>
        <v>0</v>
      </c>
    </row>
    <row r="30" spans="1:27" ht="13.5" customHeight="1">
      <c r="A30" s="92"/>
      <c r="B30" s="543" t="s">
        <v>235</v>
      </c>
      <c r="C30" s="43"/>
      <c r="D30" s="43"/>
      <c r="E30" s="208" t="s">
        <v>352</v>
      </c>
      <c r="F30" s="339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215">
        <f t="shared" si="10"/>
        <v>0</v>
      </c>
    </row>
    <row r="31" spans="1:27" ht="13.5" customHeight="1">
      <c r="A31" s="92"/>
      <c r="B31" s="543" t="s">
        <v>236</v>
      </c>
      <c r="C31" s="43"/>
      <c r="D31" s="43"/>
      <c r="E31" s="208" t="s">
        <v>352</v>
      </c>
      <c r="F31" s="339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215">
        <f t="shared" si="10"/>
        <v>0</v>
      </c>
    </row>
    <row r="32" spans="1:27" ht="13.5" customHeight="1">
      <c r="A32" s="92"/>
      <c r="B32" s="543" t="s">
        <v>237</v>
      </c>
      <c r="C32" s="43"/>
      <c r="D32" s="43"/>
      <c r="E32" s="208" t="s">
        <v>352</v>
      </c>
      <c r="F32" s="339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215">
        <f t="shared" si="10"/>
        <v>0</v>
      </c>
    </row>
    <row r="33" spans="1:27" ht="13.5" customHeight="1">
      <c r="A33" s="92"/>
      <c r="B33" s="541" t="s">
        <v>238</v>
      </c>
      <c r="C33" s="294" t="s">
        <v>335</v>
      </c>
      <c r="D33" s="43"/>
      <c r="E33" s="208" t="s">
        <v>352</v>
      </c>
      <c r="F33" s="337">
        <f>SUM(F34:F35)</f>
        <v>0</v>
      </c>
      <c r="G33" s="338">
        <f>SUM(G34:G35)</f>
        <v>0</v>
      </c>
      <c r="H33" s="338">
        <f aca="true" t="shared" si="11" ref="H33:Z33">SUM(H34:H35)</f>
        <v>0</v>
      </c>
      <c r="I33" s="338">
        <f t="shared" si="11"/>
        <v>0</v>
      </c>
      <c r="J33" s="338">
        <f t="shared" si="11"/>
        <v>0</v>
      </c>
      <c r="K33" s="338">
        <f t="shared" si="11"/>
        <v>0</v>
      </c>
      <c r="L33" s="338">
        <f t="shared" si="11"/>
        <v>0</v>
      </c>
      <c r="M33" s="338">
        <f t="shared" si="11"/>
        <v>0</v>
      </c>
      <c r="N33" s="338">
        <f t="shared" si="11"/>
        <v>0</v>
      </c>
      <c r="O33" s="338">
        <f t="shared" si="11"/>
        <v>0</v>
      </c>
      <c r="P33" s="338">
        <f t="shared" si="11"/>
        <v>0</v>
      </c>
      <c r="Q33" s="338">
        <f t="shared" si="11"/>
        <v>0</v>
      </c>
      <c r="R33" s="338">
        <f t="shared" si="11"/>
        <v>0</v>
      </c>
      <c r="S33" s="338">
        <f t="shared" si="11"/>
        <v>0</v>
      </c>
      <c r="T33" s="338">
        <f t="shared" si="11"/>
        <v>0</v>
      </c>
      <c r="U33" s="338">
        <f t="shared" si="11"/>
        <v>0</v>
      </c>
      <c r="V33" s="338">
        <f t="shared" si="11"/>
        <v>0</v>
      </c>
      <c r="W33" s="338">
        <f t="shared" si="11"/>
        <v>0</v>
      </c>
      <c r="X33" s="338">
        <f t="shared" si="11"/>
        <v>0</v>
      </c>
      <c r="Y33" s="338">
        <f t="shared" si="11"/>
        <v>0</v>
      </c>
      <c r="Z33" s="338">
        <f t="shared" si="11"/>
        <v>0</v>
      </c>
      <c r="AA33" s="215">
        <f t="shared" si="10"/>
        <v>0</v>
      </c>
    </row>
    <row r="34" spans="1:27" ht="13.5" customHeight="1">
      <c r="A34" s="92"/>
      <c r="B34" s="543" t="s">
        <v>239</v>
      </c>
      <c r="C34" s="43"/>
      <c r="D34" s="43"/>
      <c r="E34" s="208" t="s">
        <v>352</v>
      </c>
      <c r="F34" s="339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215">
        <f t="shared" si="10"/>
        <v>0</v>
      </c>
    </row>
    <row r="35" spans="1:27" ht="13.5" customHeight="1">
      <c r="A35" s="92"/>
      <c r="B35" s="543" t="s">
        <v>240</v>
      </c>
      <c r="C35" s="43"/>
      <c r="D35" s="43"/>
      <c r="E35" s="208" t="s">
        <v>352</v>
      </c>
      <c r="F35" s="339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215">
        <f t="shared" si="10"/>
        <v>0</v>
      </c>
    </row>
    <row r="36" spans="1:27" s="174" customFormat="1" ht="13.5" customHeight="1">
      <c r="A36" s="172"/>
      <c r="B36" s="539" t="s">
        <v>73</v>
      </c>
      <c r="C36" s="173" t="s">
        <v>79</v>
      </c>
      <c r="D36" s="173"/>
      <c r="E36" s="210" t="s">
        <v>352</v>
      </c>
      <c r="F36" s="429">
        <f>'Neparedzētās izmaksas'!C7</f>
        <v>0</v>
      </c>
      <c r="G36" s="408">
        <v>0</v>
      </c>
      <c r="H36" s="408">
        <v>0</v>
      </c>
      <c r="I36" s="408">
        <v>0</v>
      </c>
      <c r="J36" s="408">
        <v>0</v>
      </c>
      <c r="K36" s="408">
        <v>0</v>
      </c>
      <c r="L36" s="408">
        <v>0</v>
      </c>
      <c r="M36" s="408">
        <v>0</v>
      </c>
      <c r="N36" s="408">
        <v>0</v>
      </c>
      <c r="O36" s="408">
        <v>0</v>
      </c>
      <c r="P36" s="408">
        <v>0</v>
      </c>
      <c r="Q36" s="408">
        <v>0</v>
      </c>
      <c r="R36" s="408">
        <v>0</v>
      </c>
      <c r="S36" s="408">
        <v>0</v>
      </c>
      <c r="T36" s="408">
        <v>0</v>
      </c>
      <c r="U36" s="408">
        <v>0</v>
      </c>
      <c r="V36" s="408">
        <v>0</v>
      </c>
      <c r="W36" s="408">
        <v>0</v>
      </c>
      <c r="X36" s="408">
        <v>0</v>
      </c>
      <c r="Y36" s="408">
        <v>0</v>
      </c>
      <c r="Z36" s="408">
        <v>0</v>
      </c>
      <c r="AA36" s="215">
        <f t="shared" si="10"/>
        <v>0</v>
      </c>
    </row>
    <row r="37" spans="1:27" ht="13.5" customHeight="1">
      <c r="A37" s="92"/>
      <c r="B37" s="535">
        <v>5</v>
      </c>
      <c r="C37" s="58" t="s">
        <v>10</v>
      </c>
      <c r="D37" s="58"/>
      <c r="E37" s="209" t="s">
        <v>352</v>
      </c>
      <c r="F37" s="409">
        <f>F38+F39</f>
        <v>0</v>
      </c>
      <c r="G37" s="410">
        <f>(G38+G39)</f>
        <v>0</v>
      </c>
      <c r="H37" s="410">
        <f aca="true" t="shared" si="12" ref="H37:Z37">(H38+H39)</f>
        <v>0</v>
      </c>
      <c r="I37" s="410">
        <f t="shared" si="12"/>
        <v>0</v>
      </c>
      <c r="J37" s="410">
        <f t="shared" si="12"/>
        <v>0</v>
      </c>
      <c r="K37" s="410">
        <f t="shared" si="12"/>
        <v>0</v>
      </c>
      <c r="L37" s="410">
        <f t="shared" si="12"/>
        <v>0</v>
      </c>
      <c r="M37" s="410">
        <f t="shared" si="12"/>
        <v>0</v>
      </c>
      <c r="N37" s="410">
        <f t="shared" si="12"/>
        <v>0</v>
      </c>
      <c r="O37" s="410">
        <f t="shared" si="12"/>
        <v>0</v>
      </c>
      <c r="P37" s="410">
        <f t="shared" si="12"/>
        <v>0</v>
      </c>
      <c r="Q37" s="410">
        <f t="shared" si="12"/>
        <v>0</v>
      </c>
      <c r="R37" s="410">
        <f t="shared" si="12"/>
        <v>0</v>
      </c>
      <c r="S37" s="410">
        <f t="shared" si="12"/>
        <v>0</v>
      </c>
      <c r="T37" s="410">
        <f t="shared" si="12"/>
        <v>0</v>
      </c>
      <c r="U37" s="410">
        <f t="shared" si="12"/>
        <v>0</v>
      </c>
      <c r="V37" s="410">
        <f t="shared" si="12"/>
        <v>0</v>
      </c>
      <c r="W37" s="410">
        <f t="shared" si="12"/>
        <v>0</v>
      </c>
      <c r="X37" s="410">
        <f t="shared" si="12"/>
        <v>0</v>
      </c>
      <c r="Y37" s="410">
        <f t="shared" si="12"/>
        <v>0</v>
      </c>
      <c r="Z37" s="410">
        <f t="shared" si="12"/>
        <v>0</v>
      </c>
      <c r="AA37" s="215">
        <f t="shared" si="10"/>
        <v>0</v>
      </c>
    </row>
    <row r="38" spans="1:27" ht="13.5" customHeight="1">
      <c r="A38" s="92"/>
      <c r="B38" s="544" t="s">
        <v>194</v>
      </c>
      <c r="C38" s="297" t="s">
        <v>319</v>
      </c>
      <c r="D38" s="58"/>
      <c r="E38" s="208" t="s">
        <v>352</v>
      </c>
      <c r="F38" s="409">
        <v>0</v>
      </c>
      <c r="G38" s="410">
        <v>0</v>
      </c>
      <c r="H38" s="410">
        <v>0</v>
      </c>
      <c r="I38" s="410">
        <v>0</v>
      </c>
      <c r="J38" s="410">
        <v>0</v>
      </c>
      <c r="K38" s="410">
        <v>0</v>
      </c>
      <c r="L38" s="410">
        <v>0</v>
      </c>
      <c r="M38" s="410">
        <v>0</v>
      </c>
      <c r="N38" s="410">
        <v>0</v>
      </c>
      <c r="O38" s="410">
        <v>0</v>
      </c>
      <c r="P38" s="410">
        <v>0</v>
      </c>
      <c r="Q38" s="410">
        <v>0</v>
      </c>
      <c r="R38" s="410">
        <v>0</v>
      </c>
      <c r="S38" s="410">
        <v>0</v>
      </c>
      <c r="T38" s="410">
        <v>0</v>
      </c>
      <c r="U38" s="410">
        <v>0</v>
      </c>
      <c r="V38" s="410">
        <v>0</v>
      </c>
      <c r="W38" s="410">
        <v>0</v>
      </c>
      <c r="X38" s="410">
        <v>0</v>
      </c>
      <c r="Y38" s="410">
        <v>0</v>
      </c>
      <c r="Z38" s="336"/>
      <c r="AA38" s="215">
        <f t="shared" si="10"/>
        <v>0</v>
      </c>
    </row>
    <row r="39" spans="1:27" ht="13.5" customHeight="1">
      <c r="A39" s="92"/>
      <c r="B39" s="537" t="s">
        <v>203</v>
      </c>
      <c r="C39" s="297" t="s">
        <v>320</v>
      </c>
      <c r="D39" s="58"/>
      <c r="E39" s="208" t="s">
        <v>352</v>
      </c>
      <c r="F39" s="409">
        <v>0</v>
      </c>
      <c r="G39" s="410">
        <v>0</v>
      </c>
      <c r="H39" s="410">
        <v>0</v>
      </c>
      <c r="I39" s="410">
        <v>0</v>
      </c>
      <c r="J39" s="410">
        <v>0</v>
      </c>
      <c r="K39" s="410">
        <v>0</v>
      </c>
      <c r="L39" s="410">
        <v>0</v>
      </c>
      <c r="M39" s="410">
        <v>0</v>
      </c>
      <c r="N39" s="410">
        <v>0</v>
      </c>
      <c r="O39" s="410">
        <v>0</v>
      </c>
      <c r="P39" s="410">
        <v>0</v>
      </c>
      <c r="Q39" s="410">
        <v>0</v>
      </c>
      <c r="R39" s="410">
        <v>0</v>
      </c>
      <c r="S39" s="410">
        <v>0</v>
      </c>
      <c r="T39" s="410">
        <v>0</v>
      </c>
      <c r="U39" s="410">
        <v>0</v>
      </c>
      <c r="V39" s="410">
        <v>0</v>
      </c>
      <c r="W39" s="410">
        <v>0</v>
      </c>
      <c r="X39" s="410">
        <v>0</v>
      </c>
      <c r="Y39" s="410">
        <v>0</v>
      </c>
      <c r="Z39" s="336"/>
      <c r="AA39" s="215">
        <f t="shared" si="10"/>
        <v>0</v>
      </c>
    </row>
    <row r="40" spans="1:27" s="141" customFormat="1" ht="13.5" customHeight="1">
      <c r="A40" s="142"/>
      <c r="B40" s="536">
        <v>6</v>
      </c>
      <c r="C40" s="86" t="s">
        <v>12</v>
      </c>
      <c r="D40" s="86"/>
      <c r="E40" s="211" t="s">
        <v>352</v>
      </c>
      <c r="F40" s="214">
        <f>SUM(F7,F12,F15,F21,F37)</f>
        <v>0</v>
      </c>
      <c r="G40" s="57">
        <f aca="true" t="shared" si="13" ref="G40:Z40">SUM(G7,G12,G15,G21,G37)</f>
        <v>0</v>
      </c>
      <c r="H40" s="57">
        <f t="shared" si="13"/>
        <v>0</v>
      </c>
      <c r="I40" s="57">
        <f t="shared" si="13"/>
        <v>0</v>
      </c>
      <c r="J40" s="57">
        <f t="shared" si="13"/>
        <v>0</v>
      </c>
      <c r="K40" s="57">
        <f t="shared" si="13"/>
        <v>0</v>
      </c>
      <c r="L40" s="57">
        <f t="shared" si="13"/>
        <v>0</v>
      </c>
      <c r="M40" s="57">
        <f t="shared" si="13"/>
        <v>0</v>
      </c>
      <c r="N40" s="57">
        <f t="shared" si="13"/>
        <v>0</v>
      </c>
      <c r="O40" s="57">
        <f t="shared" si="13"/>
        <v>0</v>
      </c>
      <c r="P40" s="57">
        <f t="shared" si="13"/>
        <v>0</v>
      </c>
      <c r="Q40" s="57">
        <f t="shared" si="13"/>
        <v>0</v>
      </c>
      <c r="R40" s="57">
        <f t="shared" si="13"/>
        <v>0</v>
      </c>
      <c r="S40" s="57">
        <f t="shared" si="13"/>
        <v>0</v>
      </c>
      <c r="T40" s="57">
        <f t="shared" si="13"/>
        <v>0</v>
      </c>
      <c r="U40" s="57">
        <f t="shared" si="13"/>
        <v>0</v>
      </c>
      <c r="V40" s="57">
        <f t="shared" si="13"/>
        <v>0</v>
      </c>
      <c r="W40" s="57">
        <f t="shared" si="13"/>
        <v>0</v>
      </c>
      <c r="X40" s="57">
        <f t="shared" si="13"/>
        <v>0</v>
      </c>
      <c r="Y40" s="57">
        <f t="shared" si="13"/>
        <v>0</v>
      </c>
      <c r="Z40" s="57">
        <f t="shared" si="13"/>
        <v>0</v>
      </c>
      <c r="AA40" s="184">
        <f>SUM(F40:Z40)</f>
        <v>0</v>
      </c>
    </row>
  </sheetData>
  <sheetProtection/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Header>&amp;CInvestīciju naudas plūsmas aprēķināšana&amp;R3.pielikums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view="pageBreakPreview" zoomScale="115" zoomScaleSheetLayoutView="115" workbookViewId="0" topLeftCell="A1">
      <selection activeCell="G22" sqref="G22"/>
    </sheetView>
  </sheetViews>
  <sheetFormatPr defaultColWidth="8.8515625" defaultRowHeight="12.75"/>
  <cols>
    <col min="1" max="1" width="8.8515625" style="591" customWidth="1"/>
    <col min="2" max="2" width="60.00390625" style="591" bestFit="1" customWidth="1"/>
    <col min="3" max="16384" width="8.8515625" style="591" customWidth="1"/>
  </cols>
  <sheetData>
    <row r="2" spans="2:5" ht="12.75">
      <c r="B2" s="587" t="s">
        <v>133</v>
      </c>
      <c r="C2" s="588">
        <f>'3.pielik. Invest.n.pl. aprēķ.'!AA22</f>
        <v>0</v>
      </c>
      <c r="D2" s="589" t="b">
        <f>C2=(C3+C6)</f>
        <v>1</v>
      </c>
      <c r="E2" s="590"/>
    </row>
    <row r="3" spans="2:5" ht="12.75">
      <c r="B3" s="587" t="s">
        <v>134</v>
      </c>
      <c r="C3" s="592">
        <f>C4+C5</f>
        <v>0</v>
      </c>
      <c r="D3" s="593" t="b">
        <f>'2.pielik.Investīciju naudas pl.'!F96=C3</f>
        <v>1</v>
      </c>
      <c r="E3" s="593" t="b">
        <f>C3='2.pielik.Investīciju naudas pl.'!G96</f>
        <v>1</v>
      </c>
    </row>
    <row r="4" spans="2:5" ht="12.75">
      <c r="B4" s="587" t="s">
        <v>135</v>
      </c>
      <c r="C4" s="594"/>
      <c r="D4" s="590"/>
      <c r="E4" s="590"/>
    </row>
    <row r="5" spans="2:5" ht="12.75">
      <c r="B5" s="587" t="s">
        <v>136</v>
      </c>
      <c r="C5" s="594"/>
      <c r="D5" s="595"/>
      <c r="E5" s="590"/>
    </row>
    <row r="6" spans="2:5" ht="12.75">
      <c r="B6" s="587" t="s">
        <v>137</v>
      </c>
      <c r="C6" s="594"/>
      <c r="D6" s="590"/>
      <c r="E6" s="590"/>
    </row>
    <row r="7" spans="2:5" ht="12.75">
      <c r="B7" s="587" t="s">
        <v>138</v>
      </c>
      <c r="C7" s="592">
        <f>0.05*C4</f>
        <v>0</v>
      </c>
      <c r="D7" s="590"/>
      <c r="E7" s="590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showGridLines="0" zoomScale="85" zoomScaleNormal="85" zoomScalePageLayoutView="0" workbookViewId="0" topLeftCell="A1">
      <pane xSplit="5" ySplit="3" topLeftCell="F4" activePane="bottomRight" state="frozen"/>
      <selection pane="topLeft" activeCell="S21" sqref="S21"/>
      <selection pane="topRight" activeCell="S21" sqref="S21"/>
      <selection pane="bottomLeft" activeCell="S21" sqref="S21"/>
      <selection pane="bottomRight" activeCell="D26" sqref="D26"/>
    </sheetView>
  </sheetViews>
  <sheetFormatPr defaultColWidth="11.00390625" defaultRowHeight="12.75"/>
  <cols>
    <col min="1" max="1" width="3.8515625" style="5" customWidth="1"/>
    <col min="2" max="2" width="6.140625" style="5" customWidth="1"/>
    <col min="3" max="3" width="6.421875" style="5" customWidth="1"/>
    <col min="4" max="4" width="46.7109375" style="5" customWidth="1"/>
    <col min="5" max="5" width="12.8515625" style="6" customWidth="1"/>
    <col min="6" max="6" width="12.28125" style="5" bestFit="1" customWidth="1"/>
    <col min="7" max="8" width="10.57421875" style="5" bestFit="1" customWidth="1"/>
    <col min="9" max="25" width="9.00390625" style="5" bestFit="1" customWidth="1"/>
    <col min="26" max="27" width="10.57421875" style="5" bestFit="1" customWidth="1"/>
    <col min="28" max="28" width="14.8515625" style="3" customWidth="1"/>
    <col min="29" max="16384" width="11.00390625" style="46" customWidth="1"/>
  </cols>
  <sheetData>
    <row r="1" spans="1:28" s="45" customFormat="1" ht="12.75" customHeight="1">
      <c r="A1" s="233" t="s">
        <v>54</v>
      </c>
      <c r="B1" s="234"/>
      <c r="C1" s="234"/>
      <c r="D1" s="234"/>
      <c r="E1" s="235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6"/>
      <c r="AB1" s="1"/>
    </row>
    <row r="2" spans="1:28" ht="12.75" customHeight="1">
      <c r="A2" s="237"/>
      <c r="B2" s="238"/>
      <c r="C2" s="239"/>
      <c r="D2" s="239"/>
      <c r="E2" s="240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  <c r="AB2" s="2"/>
    </row>
    <row r="3" spans="1:32" ht="12.75">
      <c r="A3" s="242"/>
      <c r="B3" s="243"/>
      <c r="C3" s="243"/>
      <c r="D3" s="244"/>
      <c r="E3" s="244" t="s">
        <v>1</v>
      </c>
      <c r="F3" s="245">
        <f>'5.piel.Kapit.n.pl.aprēķ.'!F3</f>
        <v>2014</v>
      </c>
      <c r="G3" s="245">
        <f>'5.piel.Kapit.n.pl.aprēķ.'!G3</f>
        <v>2015</v>
      </c>
      <c r="H3" s="245">
        <f>'5.piel.Kapit.n.pl.aprēķ.'!H3</f>
        <v>2016</v>
      </c>
      <c r="I3" s="245">
        <f>'5.piel.Kapit.n.pl.aprēķ.'!I3</f>
        <v>2017</v>
      </c>
      <c r="J3" s="245">
        <f>'5.piel.Kapit.n.pl.aprēķ.'!J3</f>
        <v>2018</v>
      </c>
      <c r="K3" s="245">
        <f>'5.piel.Kapit.n.pl.aprēķ.'!K3</f>
        <v>2019</v>
      </c>
      <c r="L3" s="245">
        <f>'5.piel.Kapit.n.pl.aprēķ.'!L3</f>
        <v>2020</v>
      </c>
      <c r="M3" s="245">
        <f>'5.piel.Kapit.n.pl.aprēķ.'!M3</f>
        <v>2021</v>
      </c>
      <c r="N3" s="245">
        <f>'5.piel.Kapit.n.pl.aprēķ.'!N3</f>
        <v>2022</v>
      </c>
      <c r="O3" s="245">
        <f>'5.piel.Kapit.n.pl.aprēķ.'!O3</f>
        <v>2023</v>
      </c>
      <c r="P3" s="245">
        <f>'5.piel.Kapit.n.pl.aprēķ.'!P3</f>
        <v>2024</v>
      </c>
      <c r="Q3" s="245">
        <f>'5.piel.Kapit.n.pl.aprēķ.'!Q3</f>
        <v>2025</v>
      </c>
      <c r="R3" s="245">
        <f>'5.piel.Kapit.n.pl.aprēķ.'!R3</f>
        <v>2026</v>
      </c>
      <c r="S3" s="245">
        <f>'5.piel.Kapit.n.pl.aprēķ.'!S3</f>
        <v>2027</v>
      </c>
      <c r="T3" s="245">
        <f>'5.piel.Kapit.n.pl.aprēķ.'!T3</f>
        <v>2028</v>
      </c>
      <c r="U3" s="245">
        <f>'5.piel.Kapit.n.pl.aprēķ.'!U3</f>
        <v>2029</v>
      </c>
      <c r="V3" s="245">
        <f>'5.piel.Kapit.n.pl.aprēķ.'!V3</f>
        <v>2030</v>
      </c>
      <c r="W3" s="245">
        <f>'5.piel.Kapit.n.pl.aprēķ.'!W3</f>
        <v>2031</v>
      </c>
      <c r="X3" s="245">
        <f>'5.piel.Kapit.n.pl.aprēķ.'!X3</f>
        <v>2032</v>
      </c>
      <c r="Y3" s="245">
        <f>'5.piel.Kapit.n.pl.aprēķ.'!Y3</f>
        <v>2033</v>
      </c>
      <c r="Z3" s="245">
        <f>'5.piel.Kapit.n.pl.aprēķ.'!Z3</f>
        <v>2034</v>
      </c>
      <c r="AA3" s="246" t="s">
        <v>2</v>
      </c>
      <c r="AB3" s="2"/>
      <c r="AC3" s="47"/>
      <c r="AD3" s="47"/>
      <c r="AE3" s="47"/>
      <c r="AF3" s="47"/>
    </row>
    <row r="4" spans="6:29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47"/>
    </row>
    <row r="5" spans="6:29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"/>
      <c r="AC5" s="47"/>
    </row>
    <row r="6" spans="1:28" s="48" customFormat="1" ht="15">
      <c r="A6" s="134">
        <v>1</v>
      </c>
      <c r="B6" s="135" t="s">
        <v>226</v>
      </c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2"/>
    </row>
    <row r="7" spans="6:29" ht="12.7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47"/>
    </row>
    <row r="8" spans="1:29" ht="12.75">
      <c r="A8" s="7"/>
      <c r="B8" s="8" t="s">
        <v>3</v>
      </c>
      <c r="C8" s="8" t="s">
        <v>4</v>
      </c>
      <c r="D8" s="8"/>
      <c r="E8" s="9" t="s">
        <v>352</v>
      </c>
      <c r="F8" s="203">
        <f>'5.piel.Kapit.n.pl.aprēķ.'!F7</f>
        <v>0</v>
      </c>
      <c r="G8" s="77">
        <f>'5.piel.Kapit.n.pl.aprēķ.'!G7</f>
        <v>0</v>
      </c>
      <c r="H8" s="77">
        <f>'5.piel.Kapit.n.pl.aprēķ.'!H7</f>
        <v>0</v>
      </c>
      <c r="I8" s="77">
        <f>'5.piel.Kapit.n.pl.aprēķ.'!I7</f>
        <v>0</v>
      </c>
      <c r="J8" s="77">
        <f>'5.piel.Kapit.n.pl.aprēķ.'!J7</f>
        <v>0</v>
      </c>
      <c r="K8" s="77">
        <f>'5.piel.Kapit.n.pl.aprēķ.'!K7</f>
        <v>0</v>
      </c>
      <c r="L8" s="77">
        <f>'5.piel.Kapit.n.pl.aprēķ.'!L7</f>
        <v>0</v>
      </c>
      <c r="M8" s="77">
        <f>'5.piel.Kapit.n.pl.aprēķ.'!M7</f>
        <v>0</v>
      </c>
      <c r="N8" s="77">
        <f>'5.piel.Kapit.n.pl.aprēķ.'!N7</f>
        <v>0</v>
      </c>
      <c r="O8" s="77">
        <f>'5.piel.Kapit.n.pl.aprēķ.'!O7</f>
        <v>0</v>
      </c>
      <c r="P8" s="77">
        <f>'5.piel.Kapit.n.pl.aprēķ.'!P7</f>
        <v>0</v>
      </c>
      <c r="Q8" s="77">
        <f>'5.piel.Kapit.n.pl.aprēķ.'!Q7</f>
        <v>0</v>
      </c>
      <c r="R8" s="77">
        <f>'5.piel.Kapit.n.pl.aprēķ.'!R7</f>
        <v>0</v>
      </c>
      <c r="S8" s="77">
        <f>'5.piel.Kapit.n.pl.aprēķ.'!S7</f>
        <v>0</v>
      </c>
      <c r="T8" s="77">
        <f>'5.piel.Kapit.n.pl.aprēķ.'!T7</f>
        <v>0</v>
      </c>
      <c r="U8" s="77">
        <f>'5.piel.Kapit.n.pl.aprēķ.'!U7</f>
        <v>0</v>
      </c>
      <c r="V8" s="77">
        <f>'5.piel.Kapit.n.pl.aprēķ.'!V7</f>
        <v>0</v>
      </c>
      <c r="W8" s="77">
        <f>'5.piel.Kapit.n.pl.aprēķ.'!W7</f>
        <v>0</v>
      </c>
      <c r="X8" s="77">
        <f>'5.piel.Kapit.n.pl.aprēķ.'!X7</f>
        <v>0</v>
      </c>
      <c r="Y8" s="77">
        <f>'5.piel.Kapit.n.pl.aprēķ.'!Y7</f>
        <v>0</v>
      </c>
      <c r="Z8" s="77">
        <f>'5.piel.Kapit.n.pl.aprēķ.'!Z7</f>
        <v>0</v>
      </c>
      <c r="AA8" s="181">
        <f>'5.piel.Kapit.n.pl.aprēķ.'!AA7</f>
        <v>0</v>
      </c>
      <c r="AB8" s="2"/>
      <c r="AC8" s="47"/>
    </row>
    <row r="9" spans="1:29" ht="12.75">
      <c r="A9" s="13"/>
      <c r="B9" s="14" t="s">
        <v>5</v>
      </c>
      <c r="C9" s="14" t="s">
        <v>97</v>
      </c>
      <c r="D9" s="14"/>
      <c r="E9" s="15" t="s">
        <v>352</v>
      </c>
      <c r="F9" s="204">
        <f>'5.piel.Kapit.n.pl.aprēķ.'!F8</f>
        <v>0</v>
      </c>
      <c r="G9" s="192">
        <f>'5.piel.Kapit.n.pl.aprēķ.'!G8</f>
        <v>0</v>
      </c>
      <c r="H9" s="192">
        <f>'5.piel.Kapit.n.pl.aprēķ.'!H8</f>
        <v>0</v>
      </c>
      <c r="I9" s="192">
        <f>'5.piel.Kapit.n.pl.aprēķ.'!I8</f>
        <v>0</v>
      </c>
      <c r="J9" s="192">
        <f>'5.piel.Kapit.n.pl.aprēķ.'!J8</f>
        <v>0</v>
      </c>
      <c r="K9" s="192">
        <f>'5.piel.Kapit.n.pl.aprēķ.'!K8</f>
        <v>0</v>
      </c>
      <c r="L9" s="192">
        <f>'5.piel.Kapit.n.pl.aprēķ.'!L8</f>
        <v>0</v>
      </c>
      <c r="M9" s="192">
        <f>'5.piel.Kapit.n.pl.aprēķ.'!M8</f>
        <v>0</v>
      </c>
      <c r="N9" s="192">
        <f>'5.piel.Kapit.n.pl.aprēķ.'!N8</f>
        <v>0</v>
      </c>
      <c r="O9" s="192">
        <f>'5.piel.Kapit.n.pl.aprēķ.'!O8</f>
        <v>0</v>
      </c>
      <c r="P9" s="192">
        <f>'5.piel.Kapit.n.pl.aprēķ.'!P8</f>
        <v>0</v>
      </c>
      <c r="Q9" s="192">
        <f>'5.piel.Kapit.n.pl.aprēķ.'!Q8</f>
        <v>0</v>
      </c>
      <c r="R9" s="192">
        <f>'5.piel.Kapit.n.pl.aprēķ.'!R8</f>
        <v>0</v>
      </c>
      <c r="S9" s="192">
        <f>'5.piel.Kapit.n.pl.aprēķ.'!S8</f>
        <v>0</v>
      </c>
      <c r="T9" s="192">
        <f>'5.piel.Kapit.n.pl.aprēķ.'!T8</f>
        <v>0</v>
      </c>
      <c r="U9" s="192">
        <f>'5.piel.Kapit.n.pl.aprēķ.'!U8</f>
        <v>0</v>
      </c>
      <c r="V9" s="192">
        <f>'5.piel.Kapit.n.pl.aprēķ.'!V8</f>
        <v>0</v>
      </c>
      <c r="W9" s="192">
        <f>'5.piel.Kapit.n.pl.aprēķ.'!W8</f>
        <v>0</v>
      </c>
      <c r="X9" s="192">
        <f>'5.piel.Kapit.n.pl.aprēķ.'!X8</f>
        <v>0</v>
      </c>
      <c r="Y9" s="192">
        <f>'5.piel.Kapit.n.pl.aprēķ.'!Y8</f>
        <v>0</v>
      </c>
      <c r="Z9" s="192">
        <f>'5.piel.Kapit.n.pl.aprēķ.'!Z8</f>
        <v>0</v>
      </c>
      <c r="AA9" s="193">
        <f>'5.piel.Kapit.n.pl.aprēķ.'!AA8</f>
        <v>0</v>
      </c>
      <c r="AB9" s="2"/>
      <c r="AC9" s="47"/>
    </row>
    <row r="10" spans="1:29" ht="12.75">
      <c r="A10" s="13"/>
      <c r="B10" s="14" t="s">
        <v>7</v>
      </c>
      <c r="C10" s="14" t="s">
        <v>10</v>
      </c>
      <c r="D10" s="14"/>
      <c r="E10" s="15" t="s">
        <v>352</v>
      </c>
      <c r="F10" s="204">
        <f>'5.piel.Kapit.n.pl.aprēķ.'!F9</f>
        <v>0</v>
      </c>
      <c r="G10" s="192">
        <f>'5.piel.Kapit.n.pl.aprēķ.'!G9</f>
        <v>0</v>
      </c>
      <c r="H10" s="192">
        <f>'5.piel.Kapit.n.pl.aprēķ.'!H9</f>
        <v>0</v>
      </c>
      <c r="I10" s="192">
        <f>'5.piel.Kapit.n.pl.aprēķ.'!I9</f>
        <v>0</v>
      </c>
      <c r="J10" s="192">
        <f>'5.piel.Kapit.n.pl.aprēķ.'!J9</f>
        <v>0</v>
      </c>
      <c r="K10" s="192">
        <f>'5.piel.Kapit.n.pl.aprēķ.'!K9</f>
        <v>0</v>
      </c>
      <c r="L10" s="192">
        <f>'5.piel.Kapit.n.pl.aprēķ.'!L9</f>
        <v>0</v>
      </c>
      <c r="M10" s="192">
        <f>'5.piel.Kapit.n.pl.aprēķ.'!M9</f>
        <v>0</v>
      </c>
      <c r="N10" s="192">
        <f>'5.piel.Kapit.n.pl.aprēķ.'!N9</f>
        <v>0</v>
      </c>
      <c r="O10" s="192">
        <f>'5.piel.Kapit.n.pl.aprēķ.'!O9</f>
        <v>0</v>
      </c>
      <c r="P10" s="192">
        <f>'5.piel.Kapit.n.pl.aprēķ.'!P9</f>
        <v>0</v>
      </c>
      <c r="Q10" s="192">
        <f>'5.piel.Kapit.n.pl.aprēķ.'!Q9</f>
        <v>0</v>
      </c>
      <c r="R10" s="192">
        <f>'5.piel.Kapit.n.pl.aprēķ.'!R9</f>
        <v>0</v>
      </c>
      <c r="S10" s="192">
        <f>'5.piel.Kapit.n.pl.aprēķ.'!S9</f>
        <v>0</v>
      </c>
      <c r="T10" s="192">
        <f>'5.piel.Kapit.n.pl.aprēķ.'!T9</f>
        <v>0</v>
      </c>
      <c r="U10" s="192">
        <f>'5.piel.Kapit.n.pl.aprēķ.'!U9</f>
        <v>0</v>
      </c>
      <c r="V10" s="192">
        <f>'5.piel.Kapit.n.pl.aprēķ.'!V9</f>
        <v>0</v>
      </c>
      <c r="W10" s="192">
        <f>'5.piel.Kapit.n.pl.aprēķ.'!W9</f>
        <v>0</v>
      </c>
      <c r="X10" s="192">
        <f>'5.piel.Kapit.n.pl.aprēķ.'!X9</f>
        <v>0</v>
      </c>
      <c r="Y10" s="192">
        <f>'5.piel.Kapit.n.pl.aprēķ.'!Y9</f>
        <v>0</v>
      </c>
      <c r="Z10" s="192">
        <f>'5.piel.Kapit.n.pl.aprēķ.'!Z9</f>
        <v>0</v>
      </c>
      <c r="AA10" s="193">
        <f>'5.piel.Kapit.n.pl.aprēķ.'!AA9</f>
        <v>0</v>
      </c>
      <c r="AB10" s="2"/>
      <c r="AC10" s="47"/>
    </row>
    <row r="11" spans="1:28" s="49" customFormat="1" ht="12.75">
      <c r="A11" s="10"/>
      <c r="B11" s="11" t="s">
        <v>9</v>
      </c>
      <c r="C11" s="11" t="s">
        <v>6</v>
      </c>
      <c r="D11" s="11"/>
      <c r="E11" s="15" t="s">
        <v>352</v>
      </c>
      <c r="F11" s="205">
        <f>'5.piel.Kapit.n.pl.aprēķ.'!F11</f>
        <v>0</v>
      </c>
      <c r="G11" s="78">
        <f>'5.piel.Kapit.n.pl.aprēķ.'!G11</f>
        <v>0</v>
      </c>
      <c r="H11" s="78">
        <f>'5.piel.Kapit.n.pl.aprēķ.'!H11</f>
        <v>0</v>
      </c>
      <c r="I11" s="78">
        <f>'5.piel.Kapit.n.pl.aprēķ.'!I11</f>
        <v>0</v>
      </c>
      <c r="J11" s="78">
        <f>'5.piel.Kapit.n.pl.aprēķ.'!J11</f>
        <v>0</v>
      </c>
      <c r="K11" s="78">
        <f>'5.piel.Kapit.n.pl.aprēķ.'!K11</f>
        <v>0</v>
      </c>
      <c r="L11" s="78">
        <f>'5.piel.Kapit.n.pl.aprēķ.'!L11</f>
        <v>0</v>
      </c>
      <c r="M11" s="78">
        <f>'5.piel.Kapit.n.pl.aprēķ.'!M11</f>
        <v>0</v>
      </c>
      <c r="N11" s="78">
        <f>'5.piel.Kapit.n.pl.aprēķ.'!N11</f>
        <v>0</v>
      </c>
      <c r="O11" s="78">
        <f>'5.piel.Kapit.n.pl.aprēķ.'!O11</f>
        <v>0</v>
      </c>
      <c r="P11" s="78">
        <f>'5.piel.Kapit.n.pl.aprēķ.'!P11</f>
        <v>0</v>
      </c>
      <c r="Q11" s="78">
        <f>'5.piel.Kapit.n.pl.aprēķ.'!Q11</f>
        <v>0</v>
      </c>
      <c r="R11" s="78">
        <f>'5.piel.Kapit.n.pl.aprēķ.'!R11</f>
        <v>0</v>
      </c>
      <c r="S11" s="78">
        <f>'5.piel.Kapit.n.pl.aprēķ.'!S11</f>
        <v>0</v>
      </c>
      <c r="T11" s="78">
        <f>'5.piel.Kapit.n.pl.aprēķ.'!T11</f>
        <v>0</v>
      </c>
      <c r="U11" s="78">
        <f>'5.piel.Kapit.n.pl.aprēķ.'!U11</f>
        <v>0</v>
      </c>
      <c r="V11" s="78">
        <f>'5.piel.Kapit.n.pl.aprēķ.'!V11</f>
        <v>0</v>
      </c>
      <c r="W11" s="78">
        <f>'5.piel.Kapit.n.pl.aprēķ.'!W11</f>
        <v>0</v>
      </c>
      <c r="X11" s="78">
        <f>'5.piel.Kapit.n.pl.aprēķ.'!X11</f>
        <v>0</v>
      </c>
      <c r="Y11" s="78">
        <f>'5.piel.Kapit.n.pl.aprēķ.'!Y11</f>
        <v>0</v>
      </c>
      <c r="Z11" s="78">
        <f>'5.piel.Kapit.n.pl.aprēķ.'!Z11</f>
        <v>0</v>
      </c>
      <c r="AA11" s="182">
        <f>'5.piel.Kapit.n.pl.aprēķ.'!AA11</f>
        <v>0</v>
      </c>
      <c r="AB11" s="2"/>
    </row>
    <row r="12" spans="1:28" ht="12.75">
      <c r="A12" s="13"/>
      <c r="B12" s="14" t="s">
        <v>11</v>
      </c>
      <c r="C12" s="14" t="s">
        <v>55</v>
      </c>
      <c r="D12" s="14"/>
      <c r="E12" s="15" t="s">
        <v>352</v>
      </c>
      <c r="F12" s="206">
        <f>'5.piel.Kapit.n.pl.aprēķ.'!F14</f>
        <v>0</v>
      </c>
      <c r="G12" s="79">
        <f>'5.piel.Kapit.n.pl.aprēķ.'!G14</f>
        <v>0</v>
      </c>
      <c r="H12" s="79">
        <f>'5.piel.Kapit.n.pl.aprēķ.'!H14</f>
        <v>0</v>
      </c>
      <c r="I12" s="79">
        <f>'5.piel.Kapit.n.pl.aprēķ.'!I14</f>
        <v>0</v>
      </c>
      <c r="J12" s="79">
        <f>'5.piel.Kapit.n.pl.aprēķ.'!J14</f>
        <v>0</v>
      </c>
      <c r="K12" s="79">
        <f>'5.piel.Kapit.n.pl.aprēķ.'!K14</f>
        <v>0</v>
      </c>
      <c r="L12" s="79">
        <f>'5.piel.Kapit.n.pl.aprēķ.'!L14</f>
        <v>0</v>
      </c>
      <c r="M12" s="79">
        <f>'5.piel.Kapit.n.pl.aprēķ.'!M14</f>
        <v>0</v>
      </c>
      <c r="N12" s="79">
        <f>'5.piel.Kapit.n.pl.aprēķ.'!N14</f>
        <v>0</v>
      </c>
      <c r="O12" s="79">
        <f>'5.piel.Kapit.n.pl.aprēķ.'!O14</f>
        <v>0</v>
      </c>
      <c r="P12" s="79">
        <f>'5.piel.Kapit.n.pl.aprēķ.'!P14</f>
        <v>0</v>
      </c>
      <c r="Q12" s="79">
        <f>'5.piel.Kapit.n.pl.aprēķ.'!Q14</f>
        <v>0</v>
      </c>
      <c r="R12" s="79">
        <f>'5.piel.Kapit.n.pl.aprēķ.'!R14</f>
        <v>0</v>
      </c>
      <c r="S12" s="79">
        <f>'5.piel.Kapit.n.pl.aprēķ.'!S14</f>
        <v>0</v>
      </c>
      <c r="T12" s="79">
        <f>'5.piel.Kapit.n.pl.aprēķ.'!T14</f>
        <v>0</v>
      </c>
      <c r="U12" s="79">
        <f>'5.piel.Kapit.n.pl.aprēķ.'!U14</f>
        <v>0</v>
      </c>
      <c r="V12" s="79">
        <f>'5.piel.Kapit.n.pl.aprēķ.'!V14</f>
        <v>0</v>
      </c>
      <c r="W12" s="79">
        <f>'5.piel.Kapit.n.pl.aprēķ.'!W14</f>
        <v>0</v>
      </c>
      <c r="X12" s="79">
        <f>'5.piel.Kapit.n.pl.aprēķ.'!X14</f>
        <v>0</v>
      </c>
      <c r="Y12" s="79">
        <f>'5.piel.Kapit.n.pl.aprēķ.'!Y14</f>
        <v>0</v>
      </c>
      <c r="Z12" s="79">
        <f>'5.piel.Kapit.n.pl.aprēķ.'!Z14</f>
        <v>0</v>
      </c>
      <c r="AA12" s="62">
        <f>'5.piel.Kapit.n.pl.aprēķ.'!AA14</f>
        <v>0</v>
      </c>
      <c r="AB12" s="2"/>
    </row>
    <row r="13" spans="1:28" ht="12.75">
      <c r="A13" s="13"/>
      <c r="B13" s="14" t="s">
        <v>58</v>
      </c>
      <c r="C13" s="14" t="s">
        <v>56</v>
      </c>
      <c r="D13" s="14"/>
      <c r="E13" s="15" t="s">
        <v>352</v>
      </c>
      <c r="F13" s="206">
        <f>'5.piel.Kapit.n.pl.aprēķ.'!F16</f>
        <v>0</v>
      </c>
      <c r="G13" s="79">
        <f>'5.piel.Kapit.n.pl.aprēķ.'!G16</f>
        <v>0</v>
      </c>
      <c r="H13" s="79">
        <f>'5.piel.Kapit.n.pl.aprēķ.'!H16</f>
        <v>0</v>
      </c>
      <c r="I13" s="79">
        <f>'5.piel.Kapit.n.pl.aprēķ.'!I16</f>
        <v>0</v>
      </c>
      <c r="J13" s="79">
        <f>'5.piel.Kapit.n.pl.aprēķ.'!J16</f>
        <v>0</v>
      </c>
      <c r="K13" s="79">
        <f>'5.piel.Kapit.n.pl.aprēķ.'!K16</f>
        <v>0</v>
      </c>
      <c r="L13" s="79">
        <f>'5.piel.Kapit.n.pl.aprēķ.'!L16</f>
        <v>0</v>
      </c>
      <c r="M13" s="79">
        <f>'5.piel.Kapit.n.pl.aprēķ.'!M16</f>
        <v>0</v>
      </c>
      <c r="N13" s="79">
        <f>'5.piel.Kapit.n.pl.aprēķ.'!N16</f>
        <v>0</v>
      </c>
      <c r="O13" s="79">
        <f>'5.piel.Kapit.n.pl.aprēķ.'!O16</f>
        <v>0</v>
      </c>
      <c r="P13" s="79">
        <f>'5.piel.Kapit.n.pl.aprēķ.'!P16</f>
        <v>0</v>
      </c>
      <c r="Q13" s="79">
        <f>'5.piel.Kapit.n.pl.aprēķ.'!Q16</f>
        <v>0</v>
      </c>
      <c r="R13" s="79">
        <f>'5.piel.Kapit.n.pl.aprēķ.'!R16</f>
        <v>0</v>
      </c>
      <c r="S13" s="79">
        <f>'5.piel.Kapit.n.pl.aprēķ.'!S16</f>
        <v>0</v>
      </c>
      <c r="T13" s="79">
        <f>'5.piel.Kapit.n.pl.aprēķ.'!T16</f>
        <v>0</v>
      </c>
      <c r="U13" s="79">
        <f>'5.piel.Kapit.n.pl.aprēķ.'!U16</f>
        <v>0</v>
      </c>
      <c r="V13" s="79">
        <f>'5.piel.Kapit.n.pl.aprēķ.'!V16</f>
        <v>0</v>
      </c>
      <c r="W13" s="79">
        <f>'5.piel.Kapit.n.pl.aprēķ.'!W16</f>
        <v>0</v>
      </c>
      <c r="X13" s="79">
        <f>'5.piel.Kapit.n.pl.aprēķ.'!X16</f>
        <v>0</v>
      </c>
      <c r="Y13" s="79">
        <f>'5.piel.Kapit.n.pl.aprēķ.'!Y16</f>
        <v>0</v>
      </c>
      <c r="Z13" s="79">
        <f>'5.piel.Kapit.n.pl.aprēķ.'!Z16</f>
        <v>0</v>
      </c>
      <c r="AA13" s="62">
        <f>'5.piel.Kapit.n.pl.aprēķ.'!AA16</f>
        <v>0</v>
      </c>
      <c r="AB13" s="2"/>
    </row>
    <row r="14" spans="1:28" ht="12.75">
      <c r="A14" s="13"/>
      <c r="B14" s="14" t="s">
        <v>59</v>
      </c>
      <c r="C14" s="14" t="str">
        <f>'5.piel.Kapit.n.pl.aprēķ.'!C19</f>
        <v>Projektā ieguldītais kapitāls</v>
      </c>
      <c r="D14" s="14"/>
      <c r="E14" s="15" t="s">
        <v>352</v>
      </c>
      <c r="F14" s="206">
        <f>'5.piel.Kapit.n.pl.aprēķ.'!F19</f>
        <v>0</v>
      </c>
      <c r="G14" s="79">
        <f>'5.piel.Kapit.n.pl.aprēķ.'!G19</f>
        <v>0</v>
      </c>
      <c r="H14" s="79">
        <f>'5.piel.Kapit.n.pl.aprēķ.'!H19</f>
        <v>0</v>
      </c>
      <c r="I14" s="79">
        <f>'5.piel.Kapit.n.pl.aprēķ.'!I19</f>
        <v>0</v>
      </c>
      <c r="J14" s="79">
        <f>'5.piel.Kapit.n.pl.aprēķ.'!J19</f>
        <v>0</v>
      </c>
      <c r="K14" s="79">
        <f>'5.piel.Kapit.n.pl.aprēķ.'!K19</f>
        <v>0</v>
      </c>
      <c r="L14" s="79">
        <f>'5.piel.Kapit.n.pl.aprēķ.'!L19</f>
        <v>0</v>
      </c>
      <c r="M14" s="79">
        <f>'5.piel.Kapit.n.pl.aprēķ.'!M19</f>
        <v>0</v>
      </c>
      <c r="N14" s="79">
        <f>'5.piel.Kapit.n.pl.aprēķ.'!N19</f>
        <v>0</v>
      </c>
      <c r="O14" s="79">
        <f>'5.piel.Kapit.n.pl.aprēķ.'!O19</f>
        <v>0</v>
      </c>
      <c r="P14" s="79">
        <f>'5.piel.Kapit.n.pl.aprēķ.'!P19</f>
        <v>0</v>
      </c>
      <c r="Q14" s="79">
        <f>'5.piel.Kapit.n.pl.aprēķ.'!Q19</f>
        <v>0</v>
      </c>
      <c r="R14" s="79">
        <f>'5.piel.Kapit.n.pl.aprēķ.'!R19</f>
        <v>0</v>
      </c>
      <c r="S14" s="79">
        <f>'5.piel.Kapit.n.pl.aprēķ.'!S19</f>
        <v>0</v>
      </c>
      <c r="T14" s="79">
        <f>'5.piel.Kapit.n.pl.aprēķ.'!T19</f>
        <v>0</v>
      </c>
      <c r="U14" s="79">
        <f>'5.piel.Kapit.n.pl.aprēķ.'!U19</f>
        <v>0</v>
      </c>
      <c r="V14" s="79">
        <f>'5.piel.Kapit.n.pl.aprēķ.'!V19</f>
        <v>0</v>
      </c>
      <c r="W14" s="79">
        <f>'5.piel.Kapit.n.pl.aprēķ.'!W19</f>
        <v>0</v>
      </c>
      <c r="X14" s="79">
        <f>'5.piel.Kapit.n.pl.aprēķ.'!X19</f>
        <v>0</v>
      </c>
      <c r="Y14" s="79">
        <f>'5.piel.Kapit.n.pl.aprēķ.'!Y19</f>
        <v>0</v>
      </c>
      <c r="Z14" s="79">
        <f>'5.piel.Kapit.n.pl.aprēķ.'!Z19</f>
        <v>0</v>
      </c>
      <c r="AA14" s="62">
        <f>'5.piel.Kapit.n.pl.aprēķ.'!AA20</f>
        <v>0</v>
      </c>
      <c r="AB14" s="2"/>
    </row>
    <row r="15" spans="1:28" ht="12.75">
      <c r="A15" s="16"/>
      <c r="B15" s="17" t="s">
        <v>60</v>
      </c>
      <c r="C15" s="17" t="s">
        <v>12</v>
      </c>
      <c r="D15" s="17"/>
      <c r="E15" s="15" t="s">
        <v>352</v>
      </c>
      <c r="F15" s="207">
        <f>'5.piel.Kapit.n.pl.aprēķ.'!F22</f>
        <v>0</v>
      </c>
      <c r="G15" s="171">
        <f>'5.piel.Kapit.n.pl.aprēķ.'!G22</f>
        <v>0</v>
      </c>
      <c r="H15" s="171">
        <f>'5.piel.Kapit.n.pl.aprēķ.'!H22</f>
        <v>0</v>
      </c>
      <c r="I15" s="171">
        <f>'5.piel.Kapit.n.pl.aprēķ.'!I22</f>
        <v>0</v>
      </c>
      <c r="J15" s="171">
        <f>'5.piel.Kapit.n.pl.aprēķ.'!J22</f>
        <v>0</v>
      </c>
      <c r="K15" s="171">
        <f>'5.piel.Kapit.n.pl.aprēķ.'!K22</f>
        <v>0</v>
      </c>
      <c r="L15" s="171">
        <f>'5.piel.Kapit.n.pl.aprēķ.'!L22</f>
        <v>0</v>
      </c>
      <c r="M15" s="171">
        <f>'5.piel.Kapit.n.pl.aprēķ.'!M22</f>
        <v>0</v>
      </c>
      <c r="N15" s="171">
        <f>'5.piel.Kapit.n.pl.aprēķ.'!N22</f>
        <v>0</v>
      </c>
      <c r="O15" s="171">
        <f>'5.piel.Kapit.n.pl.aprēķ.'!O22</f>
        <v>0</v>
      </c>
      <c r="P15" s="171">
        <f>'5.piel.Kapit.n.pl.aprēķ.'!P22</f>
        <v>0</v>
      </c>
      <c r="Q15" s="171">
        <f>'5.piel.Kapit.n.pl.aprēķ.'!Q22</f>
        <v>0</v>
      </c>
      <c r="R15" s="171">
        <f>'5.piel.Kapit.n.pl.aprēķ.'!R22</f>
        <v>0</v>
      </c>
      <c r="S15" s="171">
        <f>'5.piel.Kapit.n.pl.aprēķ.'!S22</f>
        <v>0</v>
      </c>
      <c r="T15" s="171">
        <f>'5.piel.Kapit.n.pl.aprēķ.'!T22</f>
        <v>0</v>
      </c>
      <c r="U15" s="171">
        <f>'5.piel.Kapit.n.pl.aprēķ.'!U22</f>
        <v>0</v>
      </c>
      <c r="V15" s="171">
        <f>'5.piel.Kapit.n.pl.aprēķ.'!V22</f>
        <v>0</v>
      </c>
      <c r="W15" s="171">
        <f>'5.piel.Kapit.n.pl.aprēķ.'!W22</f>
        <v>0</v>
      </c>
      <c r="X15" s="171">
        <f>'5.piel.Kapit.n.pl.aprēķ.'!X22</f>
        <v>0</v>
      </c>
      <c r="Y15" s="171">
        <f>'5.piel.Kapit.n.pl.aprēķ.'!Y22</f>
        <v>0</v>
      </c>
      <c r="Z15" s="171">
        <f>'5.piel.Kapit.n.pl.aprēķ.'!Z22</f>
        <v>0</v>
      </c>
      <c r="AA15" s="63">
        <f>'5.piel.Kapit.n.pl.aprēķ.'!AA22</f>
        <v>0</v>
      </c>
      <c r="AB15" s="18"/>
    </row>
    <row r="16" spans="1:28" s="48" customFormat="1" ht="15">
      <c r="A16" s="134">
        <v>2</v>
      </c>
      <c r="B16" s="135" t="s">
        <v>13</v>
      </c>
      <c r="C16" s="135"/>
      <c r="D16" s="135"/>
      <c r="E16" s="135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  <c r="AB16" s="2"/>
    </row>
    <row r="18" spans="1:28" s="600" customFormat="1" ht="12.75">
      <c r="A18" s="3"/>
      <c r="B18" s="601" t="s">
        <v>14</v>
      </c>
      <c r="C18" s="597" t="s">
        <v>295</v>
      </c>
      <c r="D18" s="597"/>
      <c r="E18" s="598" t="s">
        <v>15</v>
      </c>
      <c r="F18" s="602">
        <f>'2.pielik.Investīciju naudas pl.'!F26</f>
        <v>0.05</v>
      </c>
      <c r="G18" s="3"/>
      <c r="H18" s="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3"/>
      <c r="Z18" s="3"/>
      <c r="AA18" s="3"/>
      <c r="AB18" s="3"/>
    </row>
    <row r="19" spans="3:26" ht="12.75">
      <c r="C19" s="19"/>
      <c r="D19" s="1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5" t="s">
        <v>16</v>
      </c>
      <c r="C20" s="19" t="s">
        <v>17</v>
      </c>
      <c r="D20" s="19"/>
      <c r="E20" s="6" t="s">
        <v>18</v>
      </c>
      <c r="F20" s="74">
        <v>0</v>
      </c>
      <c r="G20" s="74">
        <f>F20+1</f>
        <v>1</v>
      </c>
      <c r="H20" s="74">
        <f aca="true" t="shared" si="0" ref="H20:Y20">G20+1</f>
        <v>2</v>
      </c>
      <c r="I20" s="74">
        <f t="shared" si="0"/>
        <v>3</v>
      </c>
      <c r="J20" s="74">
        <f t="shared" si="0"/>
        <v>4</v>
      </c>
      <c r="K20" s="74">
        <f t="shared" si="0"/>
        <v>5</v>
      </c>
      <c r="L20" s="74">
        <f t="shared" si="0"/>
        <v>6</v>
      </c>
      <c r="M20" s="74">
        <f t="shared" si="0"/>
        <v>7</v>
      </c>
      <c r="N20" s="74">
        <f t="shared" si="0"/>
        <v>8</v>
      </c>
      <c r="O20" s="74">
        <f t="shared" si="0"/>
        <v>9</v>
      </c>
      <c r="P20" s="74">
        <f t="shared" si="0"/>
        <v>10</v>
      </c>
      <c r="Q20" s="74">
        <f t="shared" si="0"/>
        <v>11</v>
      </c>
      <c r="R20" s="74">
        <f t="shared" si="0"/>
        <v>12</v>
      </c>
      <c r="S20" s="74">
        <f t="shared" si="0"/>
        <v>13</v>
      </c>
      <c r="T20" s="74">
        <f t="shared" si="0"/>
        <v>14</v>
      </c>
      <c r="U20" s="74">
        <f t="shared" si="0"/>
        <v>15</v>
      </c>
      <c r="V20" s="74">
        <f t="shared" si="0"/>
        <v>16</v>
      </c>
      <c r="W20" s="74">
        <f t="shared" si="0"/>
        <v>17</v>
      </c>
      <c r="X20" s="74">
        <f t="shared" si="0"/>
        <v>18</v>
      </c>
      <c r="Y20" s="74">
        <f t="shared" si="0"/>
        <v>19</v>
      </c>
      <c r="Z20" s="74">
        <f>Y20+1</f>
        <v>20</v>
      </c>
    </row>
    <row r="21" spans="2:26" ht="12.75">
      <c r="B21" s="5" t="s">
        <v>19</v>
      </c>
      <c r="C21" s="19" t="s">
        <v>20</v>
      </c>
      <c r="D21" s="19"/>
      <c r="E21" s="6" t="s">
        <v>21</v>
      </c>
      <c r="F21" s="20">
        <f aca="true" t="shared" si="1" ref="F21:Z21">1/(1+$F$18)^F20</f>
        <v>1</v>
      </c>
      <c r="G21" s="20">
        <f t="shared" si="1"/>
        <v>0.9523809523809523</v>
      </c>
      <c r="H21" s="20">
        <f t="shared" si="1"/>
        <v>0.9070294784580498</v>
      </c>
      <c r="I21" s="20">
        <f t="shared" si="1"/>
        <v>0.863837598531476</v>
      </c>
      <c r="J21" s="20">
        <f t="shared" si="1"/>
        <v>0.822702474791882</v>
      </c>
      <c r="K21" s="20">
        <f t="shared" si="1"/>
        <v>0.783526166468459</v>
      </c>
      <c r="L21" s="20">
        <f t="shared" si="1"/>
        <v>0.7462153966366276</v>
      </c>
      <c r="M21" s="20">
        <f t="shared" si="1"/>
        <v>0.7106813301301215</v>
      </c>
      <c r="N21" s="20">
        <f t="shared" si="1"/>
        <v>0.6768393620286872</v>
      </c>
      <c r="O21" s="20">
        <f t="shared" si="1"/>
        <v>0.6446089162177973</v>
      </c>
      <c r="P21" s="20">
        <f t="shared" si="1"/>
        <v>0.6139132535407593</v>
      </c>
      <c r="Q21" s="20">
        <f t="shared" si="1"/>
        <v>0.5846792890864374</v>
      </c>
      <c r="R21" s="20">
        <f t="shared" si="1"/>
        <v>0.5568374181775595</v>
      </c>
      <c r="S21" s="20">
        <f t="shared" si="1"/>
        <v>0.5303213506452946</v>
      </c>
      <c r="T21" s="20">
        <f t="shared" si="1"/>
        <v>0.5050679529955189</v>
      </c>
      <c r="U21" s="20">
        <f t="shared" si="1"/>
        <v>0.4810170980909702</v>
      </c>
      <c r="V21" s="20">
        <f t="shared" si="1"/>
        <v>0.4581115219914002</v>
      </c>
      <c r="W21" s="20">
        <f t="shared" si="1"/>
        <v>0.43629668761085727</v>
      </c>
      <c r="X21" s="20">
        <f t="shared" si="1"/>
        <v>0.41552065486748313</v>
      </c>
      <c r="Y21" s="20">
        <f t="shared" si="1"/>
        <v>0.3957339570166506</v>
      </c>
      <c r="Z21" s="20">
        <f t="shared" si="1"/>
        <v>0.3768894828730006</v>
      </c>
    </row>
    <row r="22" spans="1:28" ht="12.75">
      <c r="A22" s="7"/>
      <c r="B22" s="8" t="s">
        <v>22</v>
      </c>
      <c r="C22" s="8" t="s">
        <v>23</v>
      </c>
      <c r="D22" s="8"/>
      <c r="E22" s="9" t="s">
        <v>352</v>
      </c>
      <c r="F22" s="21">
        <f aca="true" t="shared" si="2" ref="F22:F29">F8*F$21</f>
        <v>0</v>
      </c>
      <c r="G22" s="22">
        <f aca="true" t="shared" si="3" ref="G22:Y24">G8*G$21</f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2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3"/>
        <v>0</v>
      </c>
      <c r="S22" s="22">
        <f t="shared" si="3"/>
        <v>0</v>
      </c>
      <c r="T22" s="22">
        <f t="shared" si="3"/>
        <v>0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0</v>
      </c>
      <c r="Z22" s="22">
        <f aca="true" t="shared" si="4" ref="Z22:Z29">Z8*Z$21</f>
        <v>0</v>
      </c>
      <c r="AA22" s="61">
        <f>SUM(F22:Z22)</f>
        <v>0</v>
      </c>
      <c r="AB22" s="2"/>
    </row>
    <row r="23" spans="1:28" ht="12.75">
      <c r="A23" s="13"/>
      <c r="B23" s="14" t="s">
        <v>24</v>
      </c>
      <c r="C23" s="14" t="s">
        <v>121</v>
      </c>
      <c r="D23" s="14"/>
      <c r="E23" s="15" t="s">
        <v>352</v>
      </c>
      <c r="F23" s="23">
        <f t="shared" si="2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4">
        <f t="shared" si="3"/>
        <v>0</v>
      </c>
      <c r="W23" s="24">
        <f t="shared" si="3"/>
        <v>0</v>
      </c>
      <c r="X23" s="24">
        <f t="shared" si="3"/>
        <v>0</v>
      </c>
      <c r="Y23" s="24">
        <f t="shared" si="3"/>
        <v>0</v>
      </c>
      <c r="Z23" s="24">
        <f t="shared" si="4"/>
        <v>0</v>
      </c>
      <c r="AA23" s="62">
        <f aca="true" t="shared" si="5" ref="AA23:AA28">SUM(F23:Z23)</f>
        <v>0</v>
      </c>
      <c r="AB23" s="2"/>
    </row>
    <row r="24" spans="1:28" ht="12.75">
      <c r="A24" s="13"/>
      <c r="B24" s="14" t="s">
        <v>26</v>
      </c>
      <c r="C24" s="14" t="s">
        <v>65</v>
      </c>
      <c r="D24" s="14"/>
      <c r="E24" s="15" t="s">
        <v>352</v>
      </c>
      <c r="F24" s="23">
        <f t="shared" si="2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4">
        <f>O10*O$21</f>
        <v>0</v>
      </c>
      <c r="P24" s="24">
        <f t="shared" si="3"/>
        <v>0</v>
      </c>
      <c r="Q24" s="24">
        <f t="shared" si="3"/>
        <v>0</v>
      </c>
      <c r="R24" s="24">
        <f t="shared" si="3"/>
        <v>0</v>
      </c>
      <c r="S24" s="24">
        <f t="shared" si="3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24">
        <f t="shared" si="3"/>
        <v>0</v>
      </c>
      <c r="X24" s="24">
        <f t="shared" si="3"/>
        <v>0</v>
      </c>
      <c r="Y24" s="24">
        <f t="shared" si="3"/>
        <v>0</v>
      </c>
      <c r="Z24" s="24">
        <f t="shared" si="4"/>
        <v>0</v>
      </c>
      <c r="AA24" s="62">
        <f t="shared" si="5"/>
        <v>0</v>
      </c>
      <c r="AB24" s="2"/>
    </row>
    <row r="25" spans="1:28" ht="12.75">
      <c r="A25" s="13"/>
      <c r="B25" s="14" t="s">
        <v>28</v>
      </c>
      <c r="C25" s="14" t="s">
        <v>25</v>
      </c>
      <c r="D25" s="14"/>
      <c r="E25" s="15" t="s">
        <v>352</v>
      </c>
      <c r="F25" s="23">
        <f t="shared" si="2"/>
        <v>0</v>
      </c>
      <c r="G25" s="24">
        <f aca="true" t="shared" si="6" ref="G25:Y25">G11*G$21</f>
        <v>0</v>
      </c>
      <c r="H25" s="24">
        <f t="shared" si="6"/>
        <v>0</v>
      </c>
      <c r="I25" s="24">
        <f>I11*I$21</f>
        <v>0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4">
        <f t="shared" si="6"/>
        <v>0</v>
      </c>
      <c r="N25" s="24">
        <f t="shared" si="6"/>
        <v>0</v>
      </c>
      <c r="O25" s="24">
        <f t="shared" si="6"/>
        <v>0</v>
      </c>
      <c r="P25" s="24">
        <f t="shared" si="6"/>
        <v>0</v>
      </c>
      <c r="Q25" s="24">
        <f t="shared" si="6"/>
        <v>0</v>
      </c>
      <c r="R25" s="24">
        <f t="shared" si="6"/>
        <v>0</v>
      </c>
      <c r="S25" s="24">
        <f t="shared" si="6"/>
        <v>0</v>
      </c>
      <c r="T25" s="24">
        <f t="shared" si="6"/>
        <v>0</v>
      </c>
      <c r="U25" s="24">
        <f t="shared" si="6"/>
        <v>0</v>
      </c>
      <c r="V25" s="24">
        <f t="shared" si="6"/>
        <v>0</v>
      </c>
      <c r="W25" s="24">
        <f t="shared" si="6"/>
        <v>0</v>
      </c>
      <c r="X25" s="24">
        <f t="shared" si="6"/>
        <v>0</v>
      </c>
      <c r="Y25" s="24">
        <f t="shared" si="6"/>
        <v>0</v>
      </c>
      <c r="Z25" s="24">
        <f t="shared" si="4"/>
        <v>0</v>
      </c>
      <c r="AA25" s="62">
        <f t="shared" si="5"/>
        <v>0</v>
      </c>
      <c r="AB25" s="2"/>
    </row>
    <row r="26" spans="1:28" ht="12.75">
      <c r="A26" s="13"/>
      <c r="B26" s="14" t="s">
        <v>30</v>
      </c>
      <c r="C26" s="14" t="s">
        <v>61</v>
      </c>
      <c r="D26" s="14"/>
      <c r="E26" s="15" t="s">
        <v>352</v>
      </c>
      <c r="F26" s="23">
        <f t="shared" si="2"/>
        <v>0</v>
      </c>
      <c r="G26" s="24">
        <f aca="true" t="shared" si="7" ref="G26:Y26">G12*G$21</f>
        <v>0</v>
      </c>
      <c r="H26" s="24">
        <f t="shared" si="7"/>
        <v>0</v>
      </c>
      <c r="I26" s="24">
        <f>I12*I$21</f>
        <v>0</v>
      </c>
      <c r="J26" s="24">
        <f t="shared" si="7"/>
        <v>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24">
        <f t="shared" si="7"/>
        <v>0</v>
      </c>
      <c r="P26" s="24">
        <f t="shared" si="7"/>
        <v>0</v>
      </c>
      <c r="Q26" s="24">
        <f t="shared" si="7"/>
        <v>0</v>
      </c>
      <c r="R26" s="24">
        <f t="shared" si="7"/>
        <v>0</v>
      </c>
      <c r="S26" s="24">
        <f t="shared" si="7"/>
        <v>0</v>
      </c>
      <c r="T26" s="24">
        <f t="shared" si="7"/>
        <v>0</v>
      </c>
      <c r="U26" s="24">
        <f t="shared" si="7"/>
        <v>0</v>
      </c>
      <c r="V26" s="24">
        <f t="shared" si="7"/>
        <v>0</v>
      </c>
      <c r="W26" s="24">
        <f t="shared" si="7"/>
        <v>0</v>
      </c>
      <c r="X26" s="24">
        <f t="shared" si="7"/>
        <v>0</v>
      </c>
      <c r="Y26" s="24">
        <f t="shared" si="7"/>
        <v>0</v>
      </c>
      <c r="Z26" s="24">
        <f t="shared" si="4"/>
        <v>0</v>
      </c>
      <c r="AA26" s="62">
        <f t="shared" si="5"/>
        <v>0</v>
      </c>
      <c r="AB26" s="2"/>
    </row>
    <row r="27" spans="1:28" ht="12.75">
      <c r="A27" s="13"/>
      <c r="B27" s="14" t="s">
        <v>116</v>
      </c>
      <c r="C27" s="14" t="s">
        <v>62</v>
      </c>
      <c r="D27" s="14"/>
      <c r="E27" s="15" t="s">
        <v>352</v>
      </c>
      <c r="F27" s="23">
        <f t="shared" si="2"/>
        <v>0</v>
      </c>
      <c r="G27" s="24">
        <f aca="true" t="shared" si="8" ref="G27:Y27">G13*G$21</f>
        <v>0</v>
      </c>
      <c r="H27" s="24">
        <f t="shared" si="8"/>
        <v>0</v>
      </c>
      <c r="I27" s="24">
        <f t="shared" si="8"/>
        <v>0</v>
      </c>
      <c r="J27" s="24">
        <f t="shared" si="8"/>
        <v>0</v>
      </c>
      <c r="K27" s="24">
        <f t="shared" si="8"/>
        <v>0</v>
      </c>
      <c r="L27" s="24">
        <f t="shared" si="8"/>
        <v>0</v>
      </c>
      <c r="M27" s="24">
        <f t="shared" si="8"/>
        <v>0</v>
      </c>
      <c r="N27" s="24">
        <f t="shared" si="8"/>
        <v>0</v>
      </c>
      <c r="O27" s="24">
        <f t="shared" si="8"/>
        <v>0</v>
      </c>
      <c r="P27" s="24">
        <f t="shared" si="8"/>
        <v>0</v>
      </c>
      <c r="Q27" s="24">
        <f t="shared" si="8"/>
        <v>0</v>
      </c>
      <c r="R27" s="24">
        <f t="shared" si="8"/>
        <v>0</v>
      </c>
      <c r="S27" s="24">
        <f t="shared" si="8"/>
        <v>0</v>
      </c>
      <c r="T27" s="24">
        <f t="shared" si="8"/>
        <v>0</v>
      </c>
      <c r="U27" s="24">
        <f t="shared" si="8"/>
        <v>0</v>
      </c>
      <c r="V27" s="24">
        <f t="shared" si="8"/>
        <v>0</v>
      </c>
      <c r="W27" s="24">
        <f t="shared" si="8"/>
        <v>0</v>
      </c>
      <c r="X27" s="24">
        <f t="shared" si="8"/>
        <v>0</v>
      </c>
      <c r="Y27" s="24">
        <f t="shared" si="8"/>
        <v>0</v>
      </c>
      <c r="Z27" s="24">
        <f t="shared" si="4"/>
        <v>0</v>
      </c>
      <c r="AA27" s="62">
        <f t="shared" si="5"/>
        <v>0</v>
      </c>
      <c r="AB27" s="2"/>
    </row>
    <row r="28" spans="1:28" ht="12.75">
      <c r="A28" s="13"/>
      <c r="B28" s="14" t="s">
        <v>64</v>
      </c>
      <c r="C28" s="14" t="s">
        <v>63</v>
      </c>
      <c r="D28" s="14"/>
      <c r="E28" s="15" t="s">
        <v>352</v>
      </c>
      <c r="F28" s="23">
        <f t="shared" si="2"/>
        <v>0</v>
      </c>
      <c r="G28" s="24">
        <f>G14*G$21</f>
        <v>0</v>
      </c>
      <c r="H28" s="24">
        <f aca="true" t="shared" si="9" ref="H28:Y28">H14*H$21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  <c r="R28" s="24">
        <f t="shared" si="9"/>
        <v>0</v>
      </c>
      <c r="S28" s="24">
        <f t="shared" si="9"/>
        <v>0</v>
      </c>
      <c r="T28" s="24">
        <f t="shared" si="9"/>
        <v>0</v>
      </c>
      <c r="U28" s="24">
        <f t="shared" si="9"/>
        <v>0</v>
      </c>
      <c r="V28" s="24">
        <f t="shared" si="9"/>
        <v>0</v>
      </c>
      <c r="W28" s="24">
        <f t="shared" si="9"/>
        <v>0</v>
      </c>
      <c r="X28" s="24">
        <f t="shared" si="9"/>
        <v>0</v>
      </c>
      <c r="Y28" s="24">
        <f t="shared" si="9"/>
        <v>0</v>
      </c>
      <c r="Z28" s="24">
        <f t="shared" si="4"/>
        <v>0</v>
      </c>
      <c r="AA28" s="62">
        <f t="shared" si="5"/>
        <v>0</v>
      </c>
      <c r="AB28" s="2"/>
    </row>
    <row r="29" spans="1:28" ht="12.75">
      <c r="A29" s="16"/>
      <c r="B29" s="17" t="s">
        <v>281</v>
      </c>
      <c r="C29" s="17" t="s">
        <v>31</v>
      </c>
      <c r="D29" s="17"/>
      <c r="E29" s="623" t="s">
        <v>352</v>
      </c>
      <c r="F29" s="26">
        <f t="shared" si="2"/>
        <v>0</v>
      </c>
      <c r="G29" s="27">
        <f aca="true" t="shared" si="10" ref="G29:Y29">G15*G$21</f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>P15*P$21</f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  <c r="X29" s="27">
        <f t="shared" si="10"/>
        <v>0</v>
      </c>
      <c r="Y29" s="27">
        <f t="shared" si="10"/>
        <v>0</v>
      </c>
      <c r="Z29" s="27">
        <f t="shared" si="4"/>
        <v>0</v>
      </c>
      <c r="AA29" s="63">
        <f>SUM(F29:Z29)</f>
        <v>0</v>
      </c>
      <c r="AB29" s="2"/>
    </row>
    <row r="30" ht="12.75">
      <c r="AB30" s="2"/>
    </row>
    <row r="31" spans="1:28" s="48" customFormat="1" ht="15">
      <c r="A31" s="134">
        <v>3</v>
      </c>
      <c r="B31" s="135" t="s">
        <v>32</v>
      </c>
      <c r="C31" s="135"/>
      <c r="D31" s="135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7"/>
      <c r="AB31" s="2"/>
    </row>
    <row r="32" spans="1:28" ht="38.25">
      <c r="A32" s="50"/>
      <c r="B32" s="28"/>
      <c r="C32" s="28"/>
      <c r="D32" s="28"/>
      <c r="E32" s="622" t="s">
        <v>33</v>
      </c>
      <c r="F32" s="29" t="s">
        <v>34</v>
      </c>
      <c r="G32" s="29"/>
      <c r="H32" s="29" t="s">
        <v>35</v>
      </c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51"/>
      <c r="AB32" s="2"/>
    </row>
    <row r="33" spans="2:28" ht="12.75">
      <c r="B33" s="5" t="s">
        <v>36</v>
      </c>
      <c r="C33" s="5" t="s">
        <v>4</v>
      </c>
      <c r="E33" s="30" t="str">
        <f>'2.pielik.Investīciju naudas pl.'!E49</f>
        <v>4.2.2.p.i)l)</v>
      </c>
      <c r="F33" s="31">
        <f aca="true" t="shared" si="11" ref="F33:F40">AA8</f>
        <v>0</v>
      </c>
      <c r="G33" s="31"/>
      <c r="H33" s="32">
        <f aca="true" t="shared" si="12" ref="H33:H38">AA22</f>
        <v>0</v>
      </c>
      <c r="I33" s="33"/>
      <c r="AB33" s="2"/>
    </row>
    <row r="34" spans="2:28" ht="12.75">
      <c r="B34" s="5" t="s">
        <v>38</v>
      </c>
      <c r="C34" s="5" t="s">
        <v>97</v>
      </c>
      <c r="E34" s="30" t="str">
        <f>'2.pielik.Investīciju naudas pl.'!E52</f>
        <v>4.2.2.p.g)h)</v>
      </c>
      <c r="F34" s="31">
        <f t="shared" si="11"/>
        <v>0</v>
      </c>
      <c r="G34" s="31"/>
      <c r="H34" s="32">
        <f t="shared" si="12"/>
        <v>0</v>
      </c>
      <c r="I34" s="33"/>
      <c r="AB34" s="2"/>
    </row>
    <row r="35" spans="2:28" ht="12.75">
      <c r="B35" s="5" t="s">
        <v>39</v>
      </c>
      <c r="C35" s="5" t="s">
        <v>10</v>
      </c>
      <c r="E35" s="30" t="str">
        <f>'2.pielik.Investīciju naudas pl.'!E61</f>
        <v>4.2.2.p.e)f)</v>
      </c>
      <c r="F35" s="31">
        <f t="shared" si="11"/>
        <v>0</v>
      </c>
      <c r="G35" s="31"/>
      <c r="H35" s="32">
        <f t="shared" si="12"/>
        <v>0</v>
      </c>
      <c r="I35" s="33"/>
      <c r="AB35" s="2"/>
    </row>
    <row r="36" spans="2:28" ht="12.75">
      <c r="B36" s="5" t="s">
        <v>40</v>
      </c>
      <c r="C36" s="5" t="s">
        <v>6</v>
      </c>
      <c r="E36" s="30" t="str">
        <f>'2.pielik.Investīciju naudas pl.'!E55</f>
        <v>4.2.2.p.j)k)</v>
      </c>
      <c r="F36" s="31">
        <f t="shared" si="11"/>
        <v>0</v>
      </c>
      <c r="G36" s="31"/>
      <c r="H36" s="32">
        <f t="shared" si="12"/>
        <v>0</v>
      </c>
      <c r="I36" s="33"/>
      <c r="AB36" s="2"/>
    </row>
    <row r="37" spans="2:28" ht="12.75">
      <c r="B37" s="5" t="s">
        <v>42</v>
      </c>
      <c r="C37" s="5" t="s">
        <v>55</v>
      </c>
      <c r="E37" s="34"/>
      <c r="F37" s="31">
        <f t="shared" si="11"/>
        <v>0</v>
      </c>
      <c r="G37" s="31"/>
      <c r="H37" s="32">
        <f t="shared" si="12"/>
        <v>0</v>
      </c>
      <c r="I37" s="33"/>
      <c r="AB37" s="2"/>
    </row>
    <row r="38" spans="2:28" ht="12.75">
      <c r="B38" s="5" t="s">
        <v>117</v>
      </c>
      <c r="C38" s="5" t="s">
        <v>56</v>
      </c>
      <c r="E38" s="34"/>
      <c r="F38" s="31">
        <f t="shared" si="11"/>
        <v>0</v>
      </c>
      <c r="G38" s="31"/>
      <c r="H38" s="32">
        <f t="shared" si="12"/>
        <v>0</v>
      </c>
      <c r="I38" s="33"/>
      <c r="AB38" s="2"/>
    </row>
    <row r="39" spans="2:28" ht="12.75">
      <c r="B39" s="5" t="s">
        <v>85</v>
      </c>
      <c r="C39" s="5" t="str">
        <f>C14</f>
        <v>Projektā ieguldītais kapitāls</v>
      </c>
      <c r="E39" s="34"/>
      <c r="F39" s="31">
        <f t="shared" si="11"/>
        <v>0</v>
      </c>
      <c r="G39" s="31"/>
      <c r="H39" s="32">
        <f>AA28</f>
        <v>0</v>
      </c>
      <c r="I39" s="33"/>
      <c r="AB39" s="2"/>
    </row>
    <row r="40" spans="2:28" ht="12.75">
      <c r="B40" s="5" t="s">
        <v>285</v>
      </c>
      <c r="C40" s="5" t="s">
        <v>12</v>
      </c>
      <c r="E40" s="35"/>
      <c r="F40" s="31">
        <f t="shared" si="11"/>
        <v>0</v>
      </c>
      <c r="G40" s="19"/>
      <c r="H40" s="32">
        <f>AA29</f>
        <v>0</v>
      </c>
      <c r="I40" s="33"/>
      <c r="AB40" s="2"/>
    </row>
    <row r="41" spans="5:28" ht="12.75">
      <c r="E41" s="36"/>
      <c r="F41" s="37"/>
      <c r="AB41" s="2"/>
    </row>
    <row r="42" spans="1:28" s="48" customFormat="1" ht="15">
      <c r="A42" s="134">
        <v>4</v>
      </c>
      <c r="B42" s="135" t="s">
        <v>43</v>
      </c>
      <c r="C42" s="135"/>
      <c r="D42" s="135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7"/>
      <c r="AB42" s="2"/>
    </row>
    <row r="43" spans="1:28" ht="38.25">
      <c r="A43" s="28"/>
      <c r="B43" s="28"/>
      <c r="C43" s="28"/>
      <c r="D43" s="28"/>
      <c r="E43" s="622" t="s">
        <v>33</v>
      </c>
      <c r="F43" s="28"/>
      <c r="AB43" s="2"/>
    </row>
    <row r="44" spans="2:28" ht="12.75">
      <c r="B44" s="5" t="s">
        <v>44</v>
      </c>
      <c r="C44" s="5" t="s">
        <v>103</v>
      </c>
      <c r="E44" s="38" t="s">
        <v>66</v>
      </c>
      <c r="F44" s="39">
        <f>H40</f>
        <v>0</v>
      </c>
      <c r="M44" s="39"/>
      <c r="AB44" s="2"/>
    </row>
    <row r="45" spans="2:28" ht="12.75">
      <c r="B45" s="5" t="s">
        <v>73</v>
      </c>
      <c r="C45" s="5" t="s">
        <v>104</v>
      </c>
      <c r="E45" s="38" t="s">
        <v>68</v>
      </c>
      <c r="F45" s="56" t="e">
        <f>IRR(F15:Z15,-20%)</f>
        <v>#NUM!</v>
      </c>
      <c r="AB45" s="2"/>
    </row>
    <row r="46" spans="5:28" ht="12.75">
      <c r="E46" s="40"/>
      <c r="AB46" s="2"/>
    </row>
    <row r="47" spans="5:28" ht="12.75">
      <c r="E47" s="35"/>
      <c r="AB47" s="2"/>
    </row>
    <row r="48" spans="5:28" ht="12.75">
      <c r="E48" s="35"/>
      <c r="AB48" s="2"/>
    </row>
    <row r="49" spans="5:28" ht="12.75">
      <c r="E49" s="35"/>
      <c r="AB49" s="2"/>
    </row>
    <row r="50" spans="5:28" ht="12.75">
      <c r="E50" s="35"/>
      <c r="AB50" s="2"/>
    </row>
    <row r="51" spans="5:28" ht="12.75">
      <c r="E51" s="35"/>
      <c r="AB51" s="2"/>
    </row>
    <row r="52" spans="5:28" ht="12.75">
      <c r="E52" s="35"/>
      <c r="AB52" s="2"/>
    </row>
    <row r="53" ht="12.75">
      <c r="AB53" s="2"/>
    </row>
    <row r="54" ht="12.75">
      <c r="AB54" s="2"/>
    </row>
    <row r="55" ht="12.75">
      <c r="AB55" s="2"/>
    </row>
    <row r="56" ht="12.75">
      <c r="AB56" s="2"/>
    </row>
    <row r="57" ht="12.75">
      <c r="AB57" s="2"/>
    </row>
    <row r="58" ht="12.75">
      <c r="AB58" s="2"/>
    </row>
    <row r="59" ht="12.75">
      <c r="AB59" s="2"/>
    </row>
  </sheetData>
  <sheetProtection/>
  <printOptions horizontalCentered="1"/>
  <pageMargins left="0.03937007874015748" right="0.03937007874015748" top="0.5118110236220472" bottom="0.5118110236220472" header="0.3937007874015748" footer="0.5118110236220472"/>
  <pageSetup horizontalDpi="600" verticalDpi="600" orientation="landscape" paperSize="9" scale="50" r:id="rId1"/>
  <headerFooter alignWithMargins="0">
    <oddHeader>&amp;CKapitāla naudas plūsma&amp;R4.pielikums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28" sqref="D28"/>
    </sheetView>
  </sheetViews>
  <sheetFormatPr defaultColWidth="9.140625" defaultRowHeight="12.75"/>
  <cols>
    <col min="1" max="1" width="1.7109375" style="93" customWidth="1"/>
    <col min="2" max="2" width="5.421875" style="93" customWidth="1"/>
    <col min="3" max="3" width="3.28125" style="93" customWidth="1"/>
    <col min="4" max="4" width="74.7109375" style="93" customWidth="1"/>
    <col min="5" max="5" width="6.8515625" style="93" customWidth="1"/>
    <col min="6" max="6" width="10.57421875" style="93" bestFit="1" customWidth="1"/>
    <col min="7" max="7" width="9.28125" style="93" customWidth="1"/>
    <col min="8" max="24" width="9.00390625" style="93" bestFit="1" customWidth="1"/>
    <col min="25" max="25" width="9.28125" style="93" bestFit="1" customWidth="1"/>
    <col min="26" max="26" width="9.28125" style="93" customWidth="1"/>
    <col min="27" max="27" width="10.57421875" style="93" bestFit="1" customWidth="1"/>
    <col min="28" max="16384" width="9.140625" style="93" customWidth="1"/>
  </cols>
  <sheetData>
    <row r="1" spans="1:27" ht="15">
      <c r="A1" s="233" t="s">
        <v>54</v>
      </c>
      <c r="B1" s="234"/>
      <c r="C1" s="234"/>
      <c r="D1" s="234"/>
      <c r="E1" s="235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6"/>
    </row>
    <row r="2" spans="1:27" ht="12.75">
      <c r="A2" s="237"/>
      <c r="B2" s="238"/>
      <c r="C2" s="239"/>
      <c r="D2" s="239"/>
      <c r="E2" s="240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</row>
    <row r="3" spans="1:27" ht="12.75">
      <c r="A3" s="242"/>
      <c r="B3" s="243"/>
      <c r="C3" s="243"/>
      <c r="D3" s="244"/>
      <c r="E3" s="244" t="s">
        <v>1</v>
      </c>
      <c r="F3" s="245">
        <v>2014</v>
      </c>
      <c r="G3" s="245">
        <f>F3+1</f>
        <v>2015</v>
      </c>
      <c r="H3" s="245">
        <f>G3+1</f>
        <v>2016</v>
      </c>
      <c r="I3" s="245">
        <f aca="true" t="shared" si="0" ref="I3:Z3">H3+1</f>
        <v>2017</v>
      </c>
      <c r="J3" s="245">
        <f t="shared" si="0"/>
        <v>2018</v>
      </c>
      <c r="K3" s="245">
        <f t="shared" si="0"/>
        <v>2019</v>
      </c>
      <c r="L3" s="245">
        <f t="shared" si="0"/>
        <v>2020</v>
      </c>
      <c r="M3" s="245">
        <f t="shared" si="0"/>
        <v>2021</v>
      </c>
      <c r="N3" s="245">
        <f t="shared" si="0"/>
        <v>2022</v>
      </c>
      <c r="O3" s="245">
        <f t="shared" si="0"/>
        <v>2023</v>
      </c>
      <c r="P3" s="245">
        <f t="shared" si="0"/>
        <v>2024</v>
      </c>
      <c r="Q3" s="245">
        <f t="shared" si="0"/>
        <v>2025</v>
      </c>
      <c r="R3" s="245">
        <f t="shared" si="0"/>
        <v>2026</v>
      </c>
      <c r="S3" s="245">
        <f t="shared" si="0"/>
        <v>2027</v>
      </c>
      <c r="T3" s="245">
        <f t="shared" si="0"/>
        <v>2028</v>
      </c>
      <c r="U3" s="245">
        <f t="shared" si="0"/>
        <v>2029</v>
      </c>
      <c r="V3" s="245">
        <f t="shared" si="0"/>
        <v>2030</v>
      </c>
      <c r="W3" s="245">
        <f t="shared" si="0"/>
        <v>2031</v>
      </c>
      <c r="X3" s="245">
        <f t="shared" si="0"/>
        <v>2032</v>
      </c>
      <c r="Y3" s="245">
        <f t="shared" si="0"/>
        <v>2033</v>
      </c>
      <c r="Z3" s="245">
        <f t="shared" si="0"/>
        <v>2034</v>
      </c>
      <c r="AA3" s="246" t="s">
        <v>2</v>
      </c>
    </row>
    <row r="4" spans="1:27" ht="12.75">
      <c r="A4" s="99"/>
      <c r="B4" s="99"/>
      <c r="C4" s="99"/>
      <c r="D4" s="99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">
      <c r="A5" s="134">
        <v>1</v>
      </c>
      <c r="B5" s="135" t="s">
        <v>226</v>
      </c>
      <c r="C5" s="135"/>
      <c r="D5" s="135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</row>
    <row r="6" spans="1:27" ht="12.75">
      <c r="A6" s="265" t="s">
        <v>98</v>
      </c>
      <c r="B6" s="265"/>
      <c r="C6" s="265"/>
      <c r="D6" s="265"/>
      <c r="E6" s="266"/>
      <c r="F6" s="638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40"/>
    </row>
    <row r="7" spans="1:27" ht="12.75">
      <c r="A7" s="117"/>
      <c r="B7" s="361">
        <v>1</v>
      </c>
      <c r="C7" s="103" t="s">
        <v>4</v>
      </c>
      <c r="D7" s="103"/>
      <c r="E7" s="104" t="s">
        <v>352</v>
      </c>
      <c r="F7" s="430">
        <f>'3.pielik. Invest.n.pl. aprēķ.'!F7</f>
        <v>0</v>
      </c>
      <c r="G7" s="431">
        <f>'3.pielik. Invest.n.pl. aprēķ.'!G7</f>
        <v>0</v>
      </c>
      <c r="H7" s="431">
        <f>'3.pielik. Invest.n.pl. aprēķ.'!H7</f>
        <v>0</v>
      </c>
      <c r="I7" s="431">
        <f>'3.pielik. Invest.n.pl. aprēķ.'!I7</f>
        <v>0</v>
      </c>
      <c r="J7" s="431">
        <f>'3.pielik. Invest.n.pl. aprēķ.'!J7</f>
        <v>0</v>
      </c>
      <c r="K7" s="431">
        <f>'3.pielik. Invest.n.pl. aprēķ.'!K7</f>
        <v>0</v>
      </c>
      <c r="L7" s="431">
        <f>'3.pielik. Invest.n.pl. aprēķ.'!L7</f>
        <v>0</v>
      </c>
      <c r="M7" s="431">
        <f>'3.pielik. Invest.n.pl. aprēķ.'!M7</f>
        <v>0</v>
      </c>
      <c r="N7" s="431">
        <f>'3.pielik. Invest.n.pl. aprēķ.'!N7</f>
        <v>0</v>
      </c>
      <c r="O7" s="431">
        <f>'3.pielik. Invest.n.pl. aprēķ.'!O7</f>
        <v>0</v>
      </c>
      <c r="P7" s="431">
        <f>'3.pielik. Invest.n.pl. aprēķ.'!P7</f>
        <v>0</v>
      </c>
      <c r="Q7" s="431">
        <f>'3.pielik. Invest.n.pl. aprēķ.'!Q7</f>
        <v>0</v>
      </c>
      <c r="R7" s="431">
        <f>'3.pielik. Invest.n.pl. aprēķ.'!R7</f>
        <v>0</v>
      </c>
      <c r="S7" s="431">
        <f>'3.pielik. Invest.n.pl. aprēķ.'!S7</f>
        <v>0</v>
      </c>
      <c r="T7" s="431">
        <f>'3.pielik. Invest.n.pl. aprēķ.'!T7</f>
        <v>0</v>
      </c>
      <c r="U7" s="431">
        <f>'3.pielik. Invest.n.pl. aprēķ.'!U7</f>
        <v>0</v>
      </c>
      <c r="V7" s="431">
        <f>'3.pielik. Invest.n.pl. aprēķ.'!V7</f>
        <v>0</v>
      </c>
      <c r="W7" s="431">
        <f>'3.pielik. Invest.n.pl. aprēķ.'!W7</f>
        <v>0</v>
      </c>
      <c r="X7" s="431">
        <f>'3.pielik. Invest.n.pl. aprēķ.'!X7</f>
        <v>0</v>
      </c>
      <c r="Y7" s="431">
        <f>'3.pielik. Invest.n.pl. aprēķ.'!Y7</f>
        <v>0</v>
      </c>
      <c r="Z7" s="431">
        <f>'3.pielik. Invest.n.pl. aprēķ.'!Z7</f>
        <v>0</v>
      </c>
      <c r="AA7" s="185">
        <f>SUM(F7:Z7)</f>
        <v>0</v>
      </c>
    </row>
    <row r="8" spans="1:27" ht="12.75">
      <c r="A8" s="106"/>
      <c r="B8" s="362">
        <v>2</v>
      </c>
      <c r="C8" s="68" t="s">
        <v>97</v>
      </c>
      <c r="D8" s="68"/>
      <c r="E8" s="113" t="s">
        <v>352</v>
      </c>
      <c r="F8" s="432">
        <f>'3.pielik. Invest.n.pl. aprēķ.'!F12</f>
        <v>0</v>
      </c>
      <c r="G8" s="428">
        <f>'3.pielik. Invest.n.pl. aprēķ.'!G12</f>
        <v>0</v>
      </c>
      <c r="H8" s="428">
        <f>'3.pielik. Invest.n.pl. aprēķ.'!H12</f>
        <v>0</v>
      </c>
      <c r="I8" s="428">
        <f>'3.pielik. Invest.n.pl. aprēķ.'!I12</f>
        <v>0</v>
      </c>
      <c r="J8" s="428">
        <f>'3.pielik. Invest.n.pl. aprēķ.'!J12</f>
        <v>0</v>
      </c>
      <c r="K8" s="428">
        <f>'3.pielik. Invest.n.pl. aprēķ.'!K12</f>
        <v>0</v>
      </c>
      <c r="L8" s="428">
        <f>'3.pielik. Invest.n.pl. aprēķ.'!L12</f>
        <v>0</v>
      </c>
      <c r="M8" s="428">
        <f>'3.pielik. Invest.n.pl. aprēķ.'!M12</f>
        <v>0</v>
      </c>
      <c r="N8" s="428">
        <f>'3.pielik. Invest.n.pl. aprēķ.'!N12</f>
        <v>0</v>
      </c>
      <c r="O8" s="428">
        <f>'3.pielik. Invest.n.pl. aprēķ.'!O12</f>
        <v>0</v>
      </c>
      <c r="P8" s="428">
        <f>'3.pielik. Invest.n.pl. aprēķ.'!P12</f>
        <v>0</v>
      </c>
      <c r="Q8" s="428">
        <f>'3.pielik. Invest.n.pl. aprēķ.'!Q12</f>
        <v>0</v>
      </c>
      <c r="R8" s="428">
        <f>'3.pielik. Invest.n.pl. aprēķ.'!R12</f>
        <v>0</v>
      </c>
      <c r="S8" s="428">
        <f>'3.pielik. Invest.n.pl. aprēķ.'!S12</f>
        <v>0</v>
      </c>
      <c r="T8" s="428">
        <f>'3.pielik. Invest.n.pl. aprēķ.'!T12</f>
        <v>0</v>
      </c>
      <c r="U8" s="428">
        <f>'3.pielik. Invest.n.pl. aprēķ.'!U12</f>
        <v>0</v>
      </c>
      <c r="V8" s="428">
        <f>'3.pielik. Invest.n.pl. aprēķ.'!V12</f>
        <v>0</v>
      </c>
      <c r="W8" s="428">
        <f>'3.pielik. Invest.n.pl. aprēķ.'!W12</f>
        <v>0</v>
      </c>
      <c r="X8" s="428">
        <f>'3.pielik. Invest.n.pl. aprēķ.'!X12</f>
        <v>0</v>
      </c>
      <c r="Y8" s="428">
        <f>'3.pielik. Invest.n.pl. aprēķ.'!Y12</f>
        <v>0</v>
      </c>
      <c r="Z8" s="428">
        <f>'3.pielik. Invest.n.pl. aprēķ.'!Z12</f>
        <v>0</v>
      </c>
      <c r="AA8" s="60">
        <f>SUM(F8:Z8)</f>
        <v>0</v>
      </c>
    </row>
    <row r="9" spans="1:27" ht="12.75">
      <c r="A9" s="106"/>
      <c r="B9" s="362">
        <v>3</v>
      </c>
      <c r="C9" s="68" t="s">
        <v>10</v>
      </c>
      <c r="D9" s="68"/>
      <c r="E9" s="113" t="s">
        <v>352</v>
      </c>
      <c r="F9" s="432">
        <f>'3.pielik. Invest.n.pl. aprēķ.'!F37</f>
        <v>0</v>
      </c>
      <c r="G9" s="428">
        <f>'3.pielik. Invest.n.pl. aprēķ.'!G37</f>
        <v>0</v>
      </c>
      <c r="H9" s="428">
        <f>'3.pielik. Invest.n.pl. aprēķ.'!H37</f>
        <v>0</v>
      </c>
      <c r="I9" s="428">
        <f>'3.pielik. Invest.n.pl. aprēķ.'!I37</f>
        <v>0</v>
      </c>
      <c r="J9" s="428">
        <f>'3.pielik. Invest.n.pl. aprēķ.'!J37</f>
        <v>0</v>
      </c>
      <c r="K9" s="428">
        <f>'3.pielik. Invest.n.pl. aprēķ.'!K37</f>
        <v>0</v>
      </c>
      <c r="L9" s="428">
        <f>'3.pielik. Invest.n.pl. aprēķ.'!L37</f>
        <v>0</v>
      </c>
      <c r="M9" s="428">
        <f>'3.pielik. Invest.n.pl. aprēķ.'!M37</f>
        <v>0</v>
      </c>
      <c r="N9" s="428">
        <f>'3.pielik. Invest.n.pl. aprēķ.'!N37</f>
        <v>0</v>
      </c>
      <c r="O9" s="428">
        <f>'3.pielik. Invest.n.pl. aprēķ.'!O37</f>
        <v>0</v>
      </c>
      <c r="P9" s="428">
        <f>'3.pielik. Invest.n.pl. aprēķ.'!P37</f>
        <v>0</v>
      </c>
      <c r="Q9" s="428">
        <f>'3.pielik. Invest.n.pl. aprēķ.'!Q37</f>
        <v>0</v>
      </c>
      <c r="R9" s="428">
        <f>'3.pielik. Invest.n.pl. aprēķ.'!R37</f>
        <v>0</v>
      </c>
      <c r="S9" s="428">
        <f>'3.pielik. Invest.n.pl. aprēķ.'!S37</f>
        <v>0</v>
      </c>
      <c r="T9" s="428">
        <f>'3.pielik. Invest.n.pl. aprēķ.'!T37</f>
        <v>0</v>
      </c>
      <c r="U9" s="428">
        <f>'3.pielik. Invest.n.pl. aprēķ.'!U37</f>
        <v>0</v>
      </c>
      <c r="V9" s="428">
        <f>'3.pielik. Invest.n.pl. aprēķ.'!V37</f>
        <v>0</v>
      </c>
      <c r="W9" s="428">
        <f>'3.pielik. Invest.n.pl. aprēķ.'!W37</f>
        <v>0</v>
      </c>
      <c r="X9" s="428">
        <f>'3.pielik. Invest.n.pl. aprēķ.'!X37</f>
        <v>0</v>
      </c>
      <c r="Y9" s="428">
        <f>'3.pielik. Invest.n.pl. aprēķ.'!Y37</f>
        <v>0</v>
      </c>
      <c r="Z9" s="428">
        <f>'3.pielik. Invest.n.pl. aprēķ.'!Z37</f>
        <v>0</v>
      </c>
      <c r="AA9" s="216">
        <f>'3.pielik. Invest.n.pl. aprēķ.'!AA37</f>
        <v>0</v>
      </c>
    </row>
    <row r="10" spans="1:27" ht="12.75">
      <c r="A10" s="267" t="s">
        <v>212</v>
      </c>
      <c r="B10" s="363"/>
      <c r="C10" s="268"/>
      <c r="D10" s="268"/>
      <c r="E10" s="269"/>
      <c r="F10" s="635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7"/>
      <c r="AA10" s="385"/>
    </row>
    <row r="11" spans="1:27" ht="12.75">
      <c r="A11" s="108"/>
      <c r="B11" s="362">
        <v>4</v>
      </c>
      <c r="C11" s="68" t="s">
        <v>6</v>
      </c>
      <c r="D11" s="68"/>
      <c r="E11" s="113" t="s">
        <v>352</v>
      </c>
      <c r="F11" s="436">
        <f aca="true" t="shared" si="1" ref="F11:Y11">SUM(F12:F13)</f>
        <v>0</v>
      </c>
      <c r="G11" s="437">
        <f t="shared" si="1"/>
        <v>0</v>
      </c>
      <c r="H11" s="437">
        <f t="shared" si="1"/>
        <v>0</v>
      </c>
      <c r="I11" s="437">
        <f t="shared" si="1"/>
        <v>0</v>
      </c>
      <c r="J11" s="437">
        <f t="shared" si="1"/>
        <v>0</v>
      </c>
      <c r="K11" s="437">
        <f t="shared" si="1"/>
        <v>0</v>
      </c>
      <c r="L11" s="437">
        <f>SUM(L12:L13)</f>
        <v>0</v>
      </c>
      <c r="M11" s="437">
        <f t="shared" si="1"/>
        <v>0</v>
      </c>
      <c r="N11" s="437">
        <f t="shared" si="1"/>
        <v>0</v>
      </c>
      <c r="O11" s="437">
        <f t="shared" si="1"/>
        <v>0</v>
      </c>
      <c r="P11" s="437">
        <f t="shared" si="1"/>
        <v>0</v>
      </c>
      <c r="Q11" s="437">
        <f t="shared" si="1"/>
        <v>0</v>
      </c>
      <c r="R11" s="437">
        <f t="shared" si="1"/>
        <v>0</v>
      </c>
      <c r="S11" s="437">
        <f t="shared" si="1"/>
        <v>0</v>
      </c>
      <c r="T11" s="437">
        <f t="shared" si="1"/>
        <v>0</v>
      </c>
      <c r="U11" s="437">
        <f t="shared" si="1"/>
        <v>0</v>
      </c>
      <c r="V11" s="437">
        <f t="shared" si="1"/>
        <v>0</v>
      </c>
      <c r="W11" s="437">
        <f t="shared" si="1"/>
        <v>0</v>
      </c>
      <c r="X11" s="437">
        <f t="shared" si="1"/>
        <v>0</v>
      </c>
      <c r="Y11" s="437">
        <f t="shared" si="1"/>
        <v>0</v>
      </c>
      <c r="Z11" s="437">
        <f>SUM(Z12:Z13)</f>
        <v>0</v>
      </c>
      <c r="AA11" s="60">
        <f aca="true" t="shared" si="2" ref="AA11:AA22">SUM(F11:Z11)</f>
        <v>0</v>
      </c>
    </row>
    <row r="12" spans="1:27" ht="12.75">
      <c r="A12" s="108"/>
      <c r="B12" s="360" t="s">
        <v>44</v>
      </c>
      <c r="C12" s="357" t="str">
        <f>'3.pielik. Invest.n.pl. aprēķ.'!C16</f>
        <v>Darbības izmaksas darbībām izņemot MK noteikumu Nr.91 16.2.3.apakšpunktā noteiktās</v>
      </c>
      <c r="D12" s="357"/>
      <c r="E12" s="564" t="s">
        <v>352</v>
      </c>
      <c r="F12" s="433">
        <f>'3.pielik. Invest.n.pl. aprēķ.'!F16</f>
        <v>0</v>
      </c>
      <c r="G12" s="434">
        <f>'3.pielik. Invest.n.pl. aprēķ.'!G16</f>
        <v>0</v>
      </c>
      <c r="H12" s="434">
        <f>'3.pielik. Invest.n.pl. aprēķ.'!H16</f>
        <v>0</v>
      </c>
      <c r="I12" s="434">
        <f>'3.pielik. Invest.n.pl. aprēķ.'!I16</f>
        <v>0</v>
      </c>
      <c r="J12" s="434">
        <f>'3.pielik. Invest.n.pl. aprēķ.'!J16</f>
        <v>0</v>
      </c>
      <c r="K12" s="434">
        <f>'3.pielik. Invest.n.pl. aprēķ.'!K16</f>
        <v>0</v>
      </c>
      <c r="L12" s="434">
        <f>'3.pielik. Invest.n.pl. aprēķ.'!L16</f>
        <v>0</v>
      </c>
      <c r="M12" s="434">
        <f>'3.pielik. Invest.n.pl. aprēķ.'!M16</f>
        <v>0</v>
      </c>
      <c r="N12" s="434">
        <f>'3.pielik. Invest.n.pl. aprēķ.'!N16</f>
        <v>0</v>
      </c>
      <c r="O12" s="434">
        <f>'3.pielik. Invest.n.pl. aprēķ.'!O16</f>
        <v>0</v>
      </c>
      <c r="P12" s="434">
        <f>'3.pielik. Invest.n.pl. aprēķ.'!P16</f>
        <v>0</v>
      </c>
      <c r="Q12" s="434">
        <f>'3.pielik. Invest.n.pl. aprēķ.'!Q16</f>
        <v>0</v>
      </c>
      <c r="R12" s="434">
        <f>'3.pielik. Invest.n.pl. aprēķ.'!R16</f>
        <v>0</v>
      </c>
      <c r="S12" s="434">
        <f>'3.pielik. Invest.n.pl. aprēķ.'!S16</f>
        <v>0</v>
      </c>
      <c r="T12" s="434">
        <f>'3.pielik. Invest.n.pl. aprēķ.'!T16</f>
        <v>0</v>
      </c>
      <c r="U12" s="434">
        <f>'3.pielik. Invest.n.pl. aprēķ.'!U16</f>
        <v>0</v>
      </c>
      <c r="V12" s="434">
        <f>'3.pielik. Invest.n.pl. aprēķ.'!V16</f>
        <v>0</v>
      </c>
      <c r="W12" s="434">
        <f>'3.pielik. Invest.n.pl. aprēķ.'!W16</f>
        <v>0</v>
      </c>
      <c r="X12" s="434">
        <f>'3.pielik. Invest.n.pl. aprēķ.'!X16</f>
        <v>0</v>
      </c>
      <c r="Y12" s="434">
        <f>'3.pielik. Invest.n.pl. aprēķ.'!Y16</f>
        <v>0</v>
      </c>
      <c r="Z12" s="435">
        <f>'3.pielik. Invest.n.pl. aprēķ.'!Z16</f>
        <v>0</v>
      </c>
      <c r="AA12" s="60">
        <f t="shared" si="2"/>
        <v>0</v>
      </c>
    </row>
    <row r="13" spans="1:27" ht="12.75">
      <c r="A13" s="108"/>
      <c r="B13" s="360" t="s">
        <v>73</v>
      </c>
      <c r="C13" s="357" t="str">
        <f>'3.pielik. Invest.n.pl. aprēķ.'!C20</f>
        <v>Darbības izmaksas MK noteikumu Nr.91 16.2.3.apakšpunktā noteiktajām darbībām</v>
      </c>
      <c r="D13" s="357"/>
      <c r="E13" s="564" t="s">
        <v>352</v>
      </c>
      <c r="F13" s="433">
        <f>'3.pielik. Invest.n.pl. aprēķ.'!F20</f>
        <v>0</v>
      </c>
      <c r="G13" s="434">
        <f>'3.pielik. Invest.n.pl. aprēķ.'!G20</f>
        <v>0</v>
      </c>
      <c r="H13" s="434">
        <f>'3.pielik. Invest.n.pl. aprēķ.'!H20</f>
        <v>0</v>
      </c>
      <c r="I13" s="434">
        <f>'3.pielik. Invest.n.pl. aprēķ.'!I20</f>
        <v>0</v>
      </c>
      <c r="J13" s="434">
        <f>'3.pielik. Invest.n.pl. aprēķ.'!J20</f>
        <v>0</v>
      </c>
      <c r="K13" s="434">
        <f>'3.pielik. Invest.n.pl. aprēķ.'!K20</f>
        <v>0</v>
      </c>
      <c r="L13" s="434">
        <f>'3.pielik. Invest.n.pl. aprēķ.'!L20</f>
        <v>0</v>
      </c>
      <c r="M13" s="434">
        <f>'3.pielik. Invest.n.pl. aprēķ.'!M20</f>
        <v>0</v>
      </c>
      <c r="N13" s="434">
        <f>'3.pielik. Invest.n.pl. aprēķ.'!N20</f>
        <v>0</v>
      </c>
      <c r="O13" s="434">
        <f>'3.pielik. Invest.n.pl. aprēķ.'!O20</f>
        <v>0</v>
      </c>
      <c r="P13" s="434">
        <f>'3.pielik. Invest.n.pl. aprēķ.'!P20</f>
        <v>0</v>
      </c>
      <c r="Q13" s="434">
        <f>'3.pielik. Invest.n.pl. aprēķ.'!Q20</f>
        <v>0</v>
      </c>
      <c r="R13" s="434">
        <f>'3.pielik. Invest.n.pl. aprēķ.'!R20</f>
        <v>0</v>
      </c>
      <c r="S13" s="434">
        <f>'3.pielik. Invest.n.pl. aprēķ.'!S20</f>
        <v>0</v>
      </c>
      <c r="T13" s="434">
        <f>'3.pielik. Invest.n.pl. aprēķ.'!T20</f>
        <v>0</v>
      </c>
      <c r="U13" s="434">
        <f>'3.pielik. Invest.n.pl. aprēķ.'!U20</f>
        <v>0</v>
      </c>
      <c r="V13" s="434">
        <f>'3.pielik. Invest.n.pl. aprēķ.'!V20</f>
        <v>0</v>
      </c>
      <c r="W13" s="434">
        <f>'3.pielik. Invest.n.pl. aprēķ.'!W20</f>
        <v>0</v>
      </c>
      <c r="X13" s="434">
        <f>'3.pielik. Invest.n.pl. aprēķ.'!X20</f>
        <v>0</v>
      </c>
      <c r="Y13" s="434">
        <f>'3.pielik. Invest.n.pl. aprēķ.'!Y20</f>
        <v>0</v>
      </c>
      <c r="Z13" s="434">
        <f>'3.pielik. Invest.n.pl. aprēķ.'!Z20</f>
        <v>0</v>
      </c>
      <c r="AA13" s="60">
        <f t="shared" si="2"/>
        <v>0</v>
      </c>
    </row>
    <row r="14" spans="1:27" ht="12.75">
      <c r="A14" s="106"/>
      <c r="B14" s="362">
        <v>5</v>
      </c>
      <c r="C14" s="68" t="s">
        <v>55</v>
      </c>
      <c r="D14" s="68"/>
      <c r="E14" s="113" t="s">
        <v>352</v>
      </c>
      <c r="F14" s="438">
        <f>SUM(F15:F15)</f>
        <v>0</v>
      </c>
      <c r="G14" s="439">
        <f>SUM(G15:G15)</f>
        <v>0</v>
      </c>
      <c r="H14" s="439">
        <f aca="true" t="shared" si="3" ref="H14:Z14">SUM(H15:H15)</f>
        <v>0</v>
      </c>
      <c r="I14" s="439">
        <f t="shared" si="3"/>
        <v>0</v>
      </c>
      <c r="J14" s="439">
        <f t="shared" si="3"/>
        <v>0</v>
      </c>
      <c r="K14" s="439">
        <f t="shared" si="3"/>
        <v>0</v>
      </c>
      <c r="L14" s="439">
        <f t="shared" si="3"/>
        <v>0</v>
      </c>
      <c r="M14" s="439">
        <f t="shared" si="3"/>
        <v>0</v>
      </c>
      <c r="N14" s="439">
        <f t="shared" si="3"/>
        <v>0</v>
      </c>
      <c r="O14" s="439">
        <f t="shared" si="3"/>
        <v>0</v>
      </c>
      <c r="P14" s="439">
        <f t="shared" si="3"/>
        <v>0</v>
      </c>
      <c r="Q14" s="439">
        <f t="shared" si="3"/>
        <v>0</v>
      </c>
      <c r="R14" s="439">
        <f t="shared" si="3"/>
        <v>0</v>
      </c>
      <c r="S14" s="439">
        <f t="shared" si="3"/>
        <v>0</v>
      </c>
      <c r="T14" s="439">
        <f t="shared" si="3"/>
        <v>0</v>
      </c>
      <c r="U14" s="439">
        <f t="shared" si="3"/>
        <v>0</v>
      </c>
      <c r="V14" s="439">
        <f t="shared" si="3"/>
        <v>0</v>
      </c>
      <c r="W14" s="439">
        <f t="shared" si="3"/>
        <v>0</v>
      </c>
      <c r="X14" s="439">
        <f t="shared" si="3"/>
        <v>0</v>
      </c>
      <c r="Y14" s="439">
        <f t="shared" si="3"/>
        <v>0</v>
      </c>
      <c r="Z14" s="439">
        <f t="shared" si="3"/>
        <v>0</v>
      </c>
      <c r="AA14" s="60">
        <f t="shared" si="2"/>
        <v>0</v>
      </c>
    </row>
    <row r="15" spans="1:27" ht="12.75">
      <c r="A15" s="106"/>
      <c r="B15" s="358" t="s">
        <v>194</v>
      </c>
      <c r="C15" s="358" t="s">
        <v>84</v>
      </c>
      <c r="D15" s="46"/>
      <c r="E15" s="107" t="s">
        <v>352</v>
      </c>
      <c r="F15" s="59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60">
        <f t="shared" si="2"/>
        <v>0</v>
      </c>
    </row>
    <row r="16" spans="1:27" ht="12.75">
      <c r="A16" s="106"/>
      <c r="B16" s="362">
        <v>6</v>
      </c>
      <c r="C16" s="68" t="s">
        <v>56</v>
      </c>
      <c r="D16" s="68"/>
      <c r="E16" s="113" t="s">
        <v>352</v>
      </c>
      <c r="F16" s="334">
        <f>SUM(F17:F18)</f>
        <v>0</v>
      </c>
      <c r="G16" s="335">
        <f aca="true" t="shared" si="4" ref="G16:Z16">SUM(G17:G18)</f>
        <v>0</v>
      </c>
      <c r="H16" s="335">
        <f t="shared" si="4"/>
        <v>0</v>
      </c>
      <c r="I16" s="335">
        <f t="shared" si="4"/>
        <v>0</v>
      </c>
      <c r="J16" s="335">
        <f t="shared" si="4"/>
        <v>0</v>
      </c>
      <c r="K16" s="335">
        <f t="shared" si="4"/>
        <v>0</v>
      </c>
      <c r="L16" s="335">
        <f>SUM(L17:L18)</f>
        <v>0</v>
      </c>
      <c r="M16" s="335">
        <f t="shared" si="4"/>
        <v>0</v>
      </c>
      <c r="N16" s="335">
        <f t="shared" si="4"/>
        <v>0</v>
      </c>
      <c r="O16" s="335">
        <f t="shared" si="4"/>
        <v>0</v>
      </c>
      <c r="P16" s="335">
        <f t="shared" si="4"/>
        <v>0</v>
      </c>
      <c r="Q16" s="335">
        <f t="shared" si="4"/>
        <v>0</v>
      </c>
      <c r="R16" s="335">
        <f t="shared" si="4"/>
        <v>0</v>
      </c>
      <c r="S16" s="335">
        <f t="shared" si="4"/>
        <v>0</v>
      </c>
      <c r="T16" s="335">
        <f t="shared" si="4"/>
        <v>0</v>
      </c>
      <c r="U16" s="335">
        <f t="shared" si="4"/>
        <v>0</v>
      </c>
      <c r="V16" s="335">
        <f t="shared" si="4"/>
        <v>0</v>
      </c>
      <c r="W16" s="335">
        <f t="shared" si="4"/>
        <v>0</v>
      </c>
      <c r="X16" s="335">
        <f>SUM(X17:X18)</f>
        <v>0</v>
      </c>
      <c r="Y16" s="335">
        <f t="shared" si="4"/>
        <v>0</v>
      </c>
      <c r="Z16" s="335">
        <f t="shared" si="4"/>
        <v>0</v>
      </c>
      <c r="AA16" s="60">
        <f t="shared" si="2"/>
        <v>0</v>
      </c>
    </row>
    <row r="17" spans="1:27" ht="12.75">
      <c r="A17" s="106"/>
      <c r="B17" s="360" t="s">
        <v>195</v>
      </c>
      <c r="C17" s="357" t="s">
        <v>114</v>
      </c>
      <c r="D17" s="49"/>
      <c r="E17" s="107" t="s">
        <v>352</v>
      </c>
      <c r="F17" s="59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60">
        <f t="shared" si="2"/>
        <v>0</v>
      </c>
    </row>
    <row r="18" spans="1:27" ht="12.75">
      <c r="A18" s="106"/>
      <c r="B18" s="360" t="s">
        <v>196</v>
      </c>
      <c r="C18" s="357" t="s">
        <v>115</v>
      </c>
      <c r="D18" s="49"/>
      <c r="E18" s="107" t="s">
        <v>352</v>
      </c>
      <c r="F18" s="59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0">
        <f t="shared" si="2"/>
        <v>0</v>
      </c>
    </row>
    <row r="19" spans="1:27" ht="12.75">
      <c r="A19" s="106"/>
      <c r="B19" s="386">
        <v>7</v>
      </c>
      <c r="C19" s="386" t="s">
        <v>208</v>
      </c>
      <c r="D19" s="387"/>
      <c r="E19" s="113" t="s">
        <v>352</v>
      </c>
      <c r="F19" s="335">
        <f>SUM(F20:F21)</f>
        <v>0</v>
      </c>
      <c r="G19" s="335">
        <f>SUM(G20:G21)</f>
        <v>0</v>
      </c>
      <c r="H19" s="335">
        <f aca="true" t="shared" si="5" ref="H19:Z19">SUM(H20:H21)</f>
        <v>0</v>
      </c>
      <c r="I19" s="335">
        <f t="shared" si="5"/>
        <v>0</v>
      </c>
      <c r="J19" s="335">
        <f t="shared" si="5"/>
        <v>0</v>
      </c>
      <c r="K19" s="335">
        <f t="shared" si="5"/>
        <v>0</v>
      </c>
      <c r="L19" s="335">
        <f t="shared" si="5"/>
        <v>0</v>
      </c>
      <c r="M19" s="335">
        <f t="shared" si="5"/>
        <v>0</v>
      </c>
      <c r="N19" s="335">
        <f t="shared" si="5"/>
        <v>0</v>
      </c>
      <c r="O19" s="335">
        <f t="shared" si="5"/>
        <v>0</v>
      </c>
      <c r="P19" s="335">
        <f t="shared" si="5"/>
        <v>0</v>
      </c>
      <c r="Q19" s="335">
        <f t="shared" si="5"/>
        <v>0</v>
      </c>
      <c r="R19" s="335">
        <f t="shared" si="5"/>
        <v>0</v>
      </c>
      <c r="S19" s="335">
        <f t="shared" si="5"/>
        <v>0</v>
      </c>
      <c r="T19" s="335">
        <f t="shared" si="5"/>
        <v>0</v>
      </c>
      <c r="U19" s="335">
        <f t="shared" si="5"/>
        <v>0</v>
      </c>
      <c r="V19" s="335">
        <f t="shared" si="5"/>
        <v>0</v>
      </c>
      <c r="W19" s="335">
        <f t="shared" si="5"/>
        <v>0</v>
      </c>
      <c r="X19" s="335">
        <f t="shared" si="5"/>
        <v>0</v>
      </c>
      <c r="Y19" s="335">
        <f t="shared" si="5"/>
        <v>0</v>
      </c>
      <c r="Z19" s="335">
        <f t="shared" si="5"/>
        <v>0</v>
      </c>
      <c r="AA19" s="60">
        <f t="shared" si="2"/>
        <v>0</v>
      </c>
    </row>
    <row r="20" spans="1:27" ht="12.75">
      <c r="A20" s="106"/>
      <c r="B20" s="388" t="s">
        <v>209</v>
      </c>
      <c r="C20" s="389" t="s">
        <v>57</v>
      </c>
      <c r="D20" s="390"/>
      <c r="E20" s="107" t="s">
        <v>352</v>
      </c>
      <c r="F20" s="59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60">
        <f t="shared" si="2"/>
        <v>0</v>
      </c>
    </row>
    <row r="21" spans="1:27" ht="12.75">
      <c r="A21" s="106"/>
      <c r="B21" s="389" t="s">
        <v>210</v>
      </c>
      <c r="C21" s="389" t="s">
        <v>211</v>
      </c>
      <c r="D21" s="390"/>
      <c r="E21" s="107" t="s">
        <v>352</v>
      </c>
      <c r="F21" s="5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60">
        <f t="shared" si="2"/>
        <v>0</v>
      </c>
    </row>
    <row r="22" spans="1:27" ht="12.75">
      <c r="A22" s="96"/>
      <c r="B22" s="359">
        <v>8</v>
      </c>
      <c r="C22" s="98" t="s">
        <v>12</v>
      </c>
      <c r="D22" s="98"/>
      <c r="E22" s="146" t="s">
        <v>352</v>
      </c>
      <c r="F22" s="191">
        <f>SUM(F7:F8,F9,F11,F14,F16,F19)</f>
        <v>0</v>
      </c>
      <c r="G22" s="53">
        <f aca="true" t="shared" si="6" ref="G22:Z22">SUM(G7:G8,G9,G11,G14,G16,G19)</f>
        <v>0</v>
      </c>
      <c r="H22" s="53">
        <f t="shared" si="6"/>
        <v>0</v>
      </c>
      <c r="I22" s="53">
        <f t="shared" si="6"/>
        <v>0</v>
      </c>
      <c r="J22" s="53">
        <f t="shared" si="6"/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217">
        <f t="shared" si="2"/>
        <v>0</v>
      </c>
    </row>
  </sheetData>
  <sheetProtection/>
  <mergeCells count="2">
    <mergeCell ref="F10:Z10"/>
    <mergeCell ref="F6:AA6"/>
  </mergeCells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&amp;CKapitāla naudas plūsmas aprēķināšana&amp;R5.pielikums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27" sqref="I27"/>
    </sheetView>
  </sheetViews>
  <sheetFormatPr defaultColWidth="9.140625" defaultRowHeight="12.75"/>
  <cols>
    <col min="1" max="1" width="3.8515625" style="477" customWidth="1"/>
    <col min="2" max="2" width="5.140625" style="477" customWidth="1"/>
    <col min="3" max="3" width="6.8515625" style="477" customWidth="1"/>
    <col min="4" max="4" width="77.7109375" style="477" customWidth="1"/>
    <col min="5" max="5" width="7.7109375" style="477" customWidth="1"/>
    <col min="6" max="6" width="10.57421875" style="477" bestFit="1" customWidth="1"/>
    <col min="7" max="7" width="10.421875" style="477" customWidth="1"/>
    <col min="8" max="8" width="12.140625" style="477" customWidth="1"/>
    <col min="9" max="25" width="11.57421875" style="477" bestFit="1" customWidth="1"/>
    <col min="26" max="26" width="11.57421875" style="477" customWidth="1"/>
    <col min="27" max="27" width="11.57421875" style="477" bestFit="1" customWidth="1"/>
    <col min="28" max="16384" width="9.140625" style="477" customWidth="1"/>
  </cols>
  <sheetData>
    <row r="1" spans="1:27" ht="15">
      <c r="A1" s="233" t="s">
        <v>70</v>
      </c>
      <c r="B1" s="234"/>
      <c r="C1" s="234"/>
      <c r="D1" s="234"/>
      <c r="E1" s="235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6"/>
    </row>
    <row r="2" spans="1:27" ht="15">
      <c r="A2" s="478"/>
      <c r="B2" s="479"/>
      <c r="C2" s="480"/>
      <c r="D2" s="480"/>
      <c r="E2" s="481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2"/>
    </row>
    <row r="3" spans="1:27" ht="15">
      <c r="A3" s="483"/>
      <c r="B3" s="484"/>
      <c r="C3" s="484"/>
      <c r="D3" s="485"/>
      <c r="E3" s="485" t="s">
        <v>1</v>
      </c>
      <c r="F3" s="486">
        <v>2014</v>
      </c>
      <c r="G3" s="486">
        <f>F3+1</f>
        <v>2015</v>
      </c>
      <c r="H3" s="486">
        <f>G3+1</f>
        <v>2016</v>
      </c>
      <c r="I3" s="486">
        <f aca="true" t="shared" si="0" ref="I3:X3">H3+1</f>
        <v>2017</v>
      </c>
      <c r="J3" s="486">
        <f t="shared" si="0"/>
        <v>2018</v>
      </c>
      <c r="K3" s="486">
        <f t="shared" si="0"/>
        <v>2019</v>
      </c>
      <c r="L3" s="486">
        <f t="shared" si="0"/>
        <v>2020</v>
      </c>
      <c r="M3" s="486">
        <f t="shared" si="0"/>
        <v>2021</v>
      </c>
      <c r="N3" s="486">
        <f t="shared" si="0"/>
        <v>2022</v>
      </c>
      <c r="O3" s="486">
        <f t="shared" si="0"/>
        <v>2023</v>
      </c>
      <c r="P3" s="486">
        <f t="shared" si="0"/>
        <v>2024</v>
      </c>
      <c r="Q3" s="486">
        <f t="shared" si="0"/>
        <v>2025</v>
      </c>
      <c r="R3" s="486">
        <f t="shared" si="0"/>
        <v>2026</v>
      </c>
      <c r="S3" s="486">
        <f t="shared" si="0"/>
        <v>2027</v>
      </c>
      <c r="T3" s="486">
        <f t="shared" si="0"/>
        <v>2028</v>
      </c>
      <c r="U3" s="486">
        <f t="shared" si="0"/>
        <v>2029</v>
      </c>
      <c r="V3" s="486">
        <f t="shared" si="0"/>
        <v>2030</v>
      </c>
      <c r="W3" s="486">
        <f t="shared" si="0"/>
        <v>2031</v>
      </c>
      <c r="X3" s="486">
        <f t="shared" si="0"/>
        <v>2032</v>
      </c>
      <c r="Y3" s="486">
        <f>X3+1</f>
        <v>2033</v>
      </c>
      <c r="Z3" s="486">
        <f>Y3+1</f>
        <v>2034</v>
      </c>
      <c r="AA3" s="487" t="s">
        <v>2</v>
      </c>
    </row>
    <row r="4" spans="1:27" ht="14.25">
      <c r="A4" s="488"/>
      <c r="B4" s="488"/>
      <c r="C4" s="488"/>
      <c r="D4" s="488"/>
      <c r="E4" s="489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</row>
    <row r="5" spans="1:27" ht="15">
      <c r="A5" s="134"/>
      <c r="B5" s="135" t="s">
        <v>226</v>
      </c>
      <c r="C5" s="135"/>
      <c r="D5" s="135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</row>
    <row r="6" spans="1:27" ht="15">
      <c r="A6" s="491" t="s">
        <v>124</v>
      </c>
      <c r="B6" s="491"/>
      <c r="C6" s="491"/>
      <c r="D6" s="491"/>
      <c r="E6" s="492"/>
      <c r="F6" s="493">
        <f>SUM(F7:F12)</f>
        <v>0</v>
      </c>
      <c r="G6" s="493">
        <f aca="true" t="shared" si="1" ref="G6:Z6">SUM(G7:G12)</f>
        <v>0</v>
      </c>
      <c r="H6" s="493">
        <f t="shared" si="1"/>
        <v>0</v>
      </c>
      <c r="I6" s="493">
        <f t="shared" si="1"/>
        <v>0</v>
      </c>
      <c r="J6" s="493">
        <f t="shared" si="1"/>
        <v>0</v>
      </c>
      <c r="K6" s="493">
        <f t="shared" si="1"/>
        <v>0</v>
      </c>
      <c r="L6" s="493">
        <f t="shared" si="1"/>
        <v>0</v>
      </c>
      <c r="M6" s="493">
        <f t="shared" si="1"/>
        <v>0</v>
      </c>
      <c r="N6" s="493">
        <f t="shared" si="1"/>
        <v>0</v>
      </c>
      <c r="O6" s="493">
        <f t="shared" si="1"/>
        <v>0</v>
      </c>
      <c r="P6" s="493">
        <f t="shared" si="1"/>
        <v>0</v>
      </c>
      <c r="Q6" s="493">
        <f t="shared" si="1"/>
        <v>0</v>
      </c>
      <c r="R6" s="493">
        <f t="shared" si="1"/>
        <v>0</v>
      </c>
      <c r="S6" s="493">
        <f t="shared" si="1"/>
        <v>0</v>
      </c>
      <c r="T6" s="493">
        <f t="shared" si="1"/>
        <v>0</v>
      </c>
      <c r="U6" s="493">
        <f t="shared" si="1"/>
        <v>0</v>
      </c>
      <c r="V6" s="493">
        <f t="shared" si="1"/>
        <v>0</v>
      </c>
      <c r="W6" s="493">
        <f t="shared" si="1"/>
        <v>0</v>
      </c>
      <c r="X6" s="493">
        <f t="shared" si="1"/>
        <v>0</v>
      </c>
      <c r="Y6" s="493">
        <f t="shared" si="1"/>
        <v>0</v>
      </c>
      <c r="Z6" s="493">
        <f t="shared" si="1"/>
        <v>0</v>
      </c>
      <c r="AA6" s="494">
        <f>SUM(F6:Z6)</f>
        <v>0</v>
      </c>
    </row>
    <row r="7" spans="1:27" ht="14.25">
      <c r="A7" s="495"/>
      <c r="B7" s="496">
        <v>1</v>
      </c>
      <c r="C7" s="497" t="s">
        <v>4</v>
      </c>
      <c r="D7" s="497"/>
      <c r="E7" s="498" t="s">
        <v>352</v>
      </c>
      <c r="F7" s="499">
        <f>'2.pielik.Investīciju naudas pl.'!F8</f>
        <v>0</v>
      </c>
      <c r="G7" s="500">
        <f>'2.pielik.Investīciju naudas pl.'!G8</f>
        <v>0</v>
      </c>
      <c r="H7" s="500">
        <f>'2.pielik.Investīciju naudas pl.'!H8</f>
        <v>0</v>
      </c>
      <c r="I7" s="500">
        <f>'2.pielik.Investīciju naudas pl.'!I8</f>
        <v>0</v>
      </c>
      <c r="J7" s="500">
        <f>'2.pielik.Investīciju naudas pl.'!J8</f>
        <v>0</v>
      </c>
      <c r="K7" s="500">
        <f>'2.pielik.Investīciju naudas pl.'!K8</f>
        <v>0</v>
      </c>
      <c r="L7" s="500">
        <f>'2.pielik.Investīciju naudas pl.'!L8</f>
        <v>0</v>
      </c>
      <c r="M7" s="500">
        <f>'2.pielik.Investīciju naudas pl.'!M8</f>
        <v>0</v>
      </c>
      <c r="N7" s="500">
        <f>'2.pielik.Investīciju naudas pl.'!N8</f>
        <v>0</v>
      </c>
      <c r="O7" s="500">
        <f>'2.pielik.Investīciju naudas pl.'!O8</f>
        <v>0</v>
      </c>
      <c r="P7" s="500">
        <f>'2.pielik.Investīciju naudas pl.'!P8</f>
        <v>0</v>
      </c>
      <c r="Q7" s="500">
        <f>'2.pielik.Investīciju naudas pl.'!Q8</f>
        <v>0</v>
      </c>
      <c r="R7" s="500">
        <f>'2.pielik.Investīciju naudas pl.'!R8</f>
        <v>0</v>
      </c>
      <c r="S7" s="500">
        <f>'2.pielik.Investīciju naudas pl.'!S8</f>
        <v>0</v>
      </c>
      <c r="T7" s="500">
        <f>'2.pielik.Investīciju naudas pl.'!T8</f>
        <v>0</v>
      </c>
      <c r="U7" s="500">
        <f>'2.pielik.Investīciju naudas pl.'!U8</f>
        <v>0</v>
      </c>
      <c r="V7" s="500">
        <f>'2.pielik.Investīciju naudas pl.'!V8</f>
        <v>0</v>
      </c>
      <c r="W7" s="500">
        <f>'2.pielik.Investīciju naudas pl.'!W8</f>
        <v>0</v>
      </c>
      <c r="X7" s="500">
        <f>'2.pielik.Investīciju naudas pl.'!X8</f>
        <v>0</v>
      </c>
      <c r="Y7" s="500">
        <f>'2.pielik.Investīciju naudas pl.'!Y8</f>
        <v>0</v>
      </c>
      <c r="Z7" s="500">
        <f>'2.pielik.Investīciju naudas pl.'!Z8</f>
        <v>0</v>
      </c>
      <c r="AA7" s="501">
        <f aca="true" t="shared" si="2" ref="AA7:AA13">SUM(F7:Z7)</f>
        <v>0</v>
      </c>
    </row>
    <row r="8" spans="1:27" ht="14.25">
      <c r="A8" s="502"/>
      <c r="B8" s="503">
        <v>2</v>
      </c>
      <c r="C8" s="45" t="s">
        <v>123</v>
      </c>
      <c r="D8" s="45"/>
      <c r="E8" s="504" t="s">
        <v>352</v>
      </c>
      <c r="F8" s="505"/>
      <c r="G8" s="506">
        <v>0</v>
      </c>
      <c r="H8" s="506">
        <v>0</v>
      </c>
      <c r="I8" s="506">
        <v>0</v>
      </c>
      <c r="J8" s="506">
        <v>0</v>
      </c>
      <c r="K8" s="506">
        <v>0</v>
      </c>
      <c r="L8" s="506">
        <v>0</v>
      </c>
      <c r="M8" s="506">
        <v>0</v>
      </c>
      <c r="N8" s="506">
        <v>0</v>
      </c>
      <c r="O8" s="506">
        <v>0</v>
      </c>
      <c r="P8" s="506">
        <v>0</v>
      </c>
      <c r="Q8" s="506">
        <v>0</v>
      </c>
      <c r="R8" s="506">
        <v>0</v>
      </c>
      <c r="S8" s="506">
        <v>0</v>
      </c>
      <c r="T8" s="506">
        <v>0</v>
      </c>
      <c r="U8" s="506">
        <v>0</v>
      </c>
      <c r="V8" s="506">
        <v>0</v>
      </c>
      <c r="W8" s="506">
        <v>0</v>
      </c>
      <c r="X8" s="506">
        <v>0</v>
      </c>
      <c r="Y8" s="506">
        <v>0</v>
      </c>
      <c r="Z8" s="506">
        <v>0</v>
      </c>
      <c r="AA8" s="507">
        <f t="shared" si="2"/>
        <v>0</v>
      </c>
    </row>
    <row r="9" spans="1:27" ht="14.25">
      <c r="A9" s="502"/>
      <c r="B9" s="503">
        <v>3</v>
      </c>
      <c r="C9" s="45" t="s">
        <v>57</v>
      </c>
      <c r="D9" s="45"/>
      <c r="E9" s="504" t="s">
        <v>352</v>
      </c>
      <c r="F9" s="508">
        <f>'5.piel.Kapit.n.pl.aprēķ.'!F20*(-1)</f>
        <v>0</v>
      </c>
      <c r="G9" s="509">
        <f>'5.piel.Kapit.n.pl.aprēķ.'!G20*(-1)</f>
        <v>0</v>
      </c>
      <c r="H9" s="509">
        <f>'5.piel.Kapit.n.pl.aprēķ.'!H20*(-1)</f>
        <v>0</v>
      </c>
      <c r="I9" s="509">
        <f>'5.piel.Kapit.n.pl.aprēķ.'!I20*(-1)</f>
        <v>0</v>
      </c>
      <c r="J9" s="509">
        <f>'5.piel.Kapit.n.pl.aprēķ.'!J20*(-1)</f>
        <v>0</v>
      </c>
      <c r="K9" s="509">
        <f>'5.piel.Kapit.n.pl.aprēķ.'!K20*(-1)</f>
        <v>0</v>
      </c>
      <c r="L9" s="509">
        <f>'5.piel.Kapit.n.pl.aprēķ.'!L20*(-1)</f>
        <v>0</v>
      </c>
      <c r="M9" s="509">
        <f>'5.piel.Kapit.n.pl.aprēķ.'!M20*(-1)</f>
        <v>0</v>
      </c>
      <c r="N9" s="509">
        <f>'5.piel.Kapit.n.pl.aprēķ.'!N20*(-1)</f>
        <v>0</v>
      </c>
      <c r="O9" s="509">
        <f>'5.piel.Kapit.n.pl.aprēķ.'!O20*(-1)</f>
        <v>0</v>
      </c>
      <c r="P9" s="509">
        <f>'5.piel.Kapit.n.pl.aprēķ.'!P20*(-1)</f>
        <v>0</v>
      </c>
      <c r="Q9" s="509">
        <f>'5.piel.Kapit.n.pl.aprēķ.'!Q20*(-1)</f>
        <v>0</v>
      </c>
      <c r="R9" s="509">
        <f>'5.piel.Kapit.n.pl.aprēķ.'!R20*(-1)</f>
        <v>0</v>
      </c>
      <c r="S9" s="509">
        <f>'5.piel.Kapit.n.pl.aprēķ.'!S20*(-1)</f>
        <v>0</v>
      </c>
      <c r="T9" s="509">
        <f>'5.piel.Kapit.n.pl.aprēķ.'!T20*(-1)</f>
        <v>0</v>
      </c>
      <c r="U9" s="509">
        <f>'5.piel.Kapit.n.pl.aprēķ.'!U20*(-1)</f>
        <v>0</v>
      </c>
      <c r="V9" s="509">
        <f>'5.piel.Kapit.n.pl.aprēķ.'!V20*(-1)</f>
        <v>0</v>
      </c>
      <c r="W9" s="509">
        <f>'5.piel.Kapit.n.pl.aprēķ.'!W20*(-1)</f>
        <v>0</v>
      </c>
      <c r="X9" s="509">
        <f>'5.piel.Kapit.n.pl.aprēķ.'!X20*(-1)</f>
        <v>0</v>
      </c>
      <c r="Y9" s="509">
        <f>'5.piel.Kapit.n.pl.aprēķ.'!Y20*(-1)</f>
        <v>0</v>
      </c>
      <c r="Z9" s="509">
        <f>'5.piel.Kapit.n.pl.aprēķ.'!Z20*(-1)</f>
        <v>0</v>
      </c>
      <c r="AA9" s="507">
        <f t="shared" si="2"/>
        <v>0</v>
      </c>
    </row>
    <row r="10" spans="1:27" ht="14.25">
      <c r="A10" s="502"/>
      <c r="B10" s="503">
        <v>4</v>
      </c>
      <c r="C10" s="510" t="str">
        <f>'5.piel.Kapit.n.pl.aprēķ.'!C21</f>
        <v>Valsts budežeta līdzfinansējums (neskaitot aktivitātes nacionālo publisko finansējumu)</v>
      </c>
      <c r="D10" s="45"/>
      <c r="E10" s="504" t="s">
        <v>352</v>
      </c>
      <c r="F10" s="508">
        <f>'5.piel.Kapit.n.pl.aprēķ.'!F21*(-1)</f>
        <v>0</v>
      </c>
      <c r="G10" s="509">
        <f>'5.piel.Kapit.n.pl.aprēķ.'!G21*(-1)</f>
        <v>0</v>
      </c>
      <c r="H10" s="509">
        <f>'5.piel.Kapit.n.pl.aprēķ.'!H21*(-1)</f>
        <v>0</v>
      </c>
      <c r="I10" s="509">
        <f>'5.piel.Kapit.n.pl.aprēķ.'!I21*(-1)</f>
        <v>0</v>
      </c>
      <c r="J10" s="509">
        <f>'5.piel.Kapit.n.pl.aprēķ.'!J21*(-1)</f>
        <v>0</v>
      </c>
      <c r="K10" s="509">
        <f>'5.piel.Kapit.n.pl.aprēķ.'!K21*(-1)</f>
        <v>0</v>
      </c>
      <c r="L10" s="509">
        <f>'5.piel.Kapit.n.pl.aprēķ.'!L21*(-1)</f>
        <v>0</v>
      </c>
      <c r="M10" s="509">
        <f>'5.piel.Kapit.n.pl.aprēķ.'!M21*(-1)</f>
        <v>0</v>
      </c>
      <c r="N10" s="509">
        <f>'5.piel.Kapit.n.pl.aprēķ.'!N21*(-1)</f>
        <v>0</v>
      </c>
      <c r="O10" s="509">
        <f>'5.piel.Kapit.n.pl.aprēķ.'!O21*(-1)</f>
        <v>0</v>
      </c>
      <c r="P10" s="509">
        <f>'5.piel.Kapit.n.pl.aprēķ.'!P21*(-1)</f>
        <v>0</v>
      </c>
      <c r="Q10" s="509">
        <f>'5.piel.Kapit.n.pl.aprēķ.'!Q21*(-1)</f>
        <v>0</v>
      </c>
      <c r="R10" s="509">
        <f>'5.piel.Kapit.n.pl.aprēķ.'!R21*(-1)</f>
        <v>0</v>
      </c>
      <c r="S10" s="509">
        <f>'5.piel.Kapit.n.pl.aprēķ.'!S21*(-1)</f>
        <v>0</v>
      </c>
      <c r="T10" s="509">
        <f>'5.piel.Kapit.n.pl.aprēķ.'!T21*(-1)</f>
        <v>0</v>
      </c>
      <c r="U10" s="509">
        <f>'5.piel.Kapit.n.pl.aprēķ.'!U21*(-1)</f>
        <v>0</v>
      </c>
      <c r="V10" s="509">
        <f>'5.piel.Kapit.n.pl.aprēķ.'!V21*(-1)</f>
        <v>0</v>
      </c>
      <c r="W10" s="509">
        <f>'5.piel.Kapit.n.pl.aprēķ.'!W21*(-1)</f>
        <v>0</v>
      </c>
      <c r="X10" s="509">
        <f>'5.piel.Kapit.n.pl.aprēķ.'!X21*(-1)</f>
        <v>0</v>
      </c>
      <c r="Y10" s="509">
        <f>'5.piel.Kapit.n.pl.aprēķ.'!Y21*(-1)</f>
        <v>0</v>
      </c>
      <c r="Z10" s="509">
        <f>'5.piel.Kapit.n.pl.aprēķ.'!Z21*(-1)</f>
        <v>0</v>
      </c>
      <c r="AA10" s="507">
        <f t="shared" si="2"/>
        <v>0</v>
      </c>
    </row>
    <row r="11" spans="1:27" ht="14.25">
      <c r="A11" s="502"/>
      <c r="B11" s="503">
        <v>5</v>
      </c>
      <c r="C11" s="45" t="s">
        <v>71</v>
      </c>
      <c r="D11" s="45"/>
      <c r="E11" s="504" t="s">
        <v>352</v>
      </c>
      <c r="F11" s="505"/>
      <c r="G11" s="585"/>
      <c r="H11" s="585"/>
      <c r="I11" s="585"/>
      <c r="J11" s="585"/>
      <c r="K11" s="585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7">
        <f t="shared" si="2"/>
        <v>0</v>
      </c>
    </row>
    <row r="12" spans="1:27" ht="14.25">
      <c r="A12" s="502"/>
      <c r="B12" s="503">
        <v>6</v>
      </c>
      <c r="C12" s="45" t="s">
        <v>10</v>
      </c>
      <c r="D12" s="45"/>
      <c r="E12" s="504" t="s">
        <v>352</v>
      </c>
      <c r="F12" s="508">
        <f>'2.pielik.Investīciju naudas pl.'!F20</f>
        <v>0</v>
      </c>
      <c r="G12" s="509">
        <f>'2.pielik.Investīciju naudas pl.'!G20</f>
        <v>0</v>
      </c>
      <c r="H12" s="509">
        <f>'2.pielik.Investīciju naudas pl.'!H20</f>
        <v>0</v>
      </c>
      <c r="I12" s="509">
        <f>'2.pielik.Investīciju naudas pl.'!I20</f>
        <v>0</v>
      </c>
      <c r="J12" s="509">
        <f>'2.pielik.Investīciju naudas pl.'!J20</f>
        <v>0</v>
      </c>
      <c r="K12" s="509">
        <f>'2.pielik.Investīciju naudas pl.'!K20</f>
        <v>0</v>
      </c>
      <c r="L12" s="509">
        <f>'2.pielik.Investīciju naudas pl.'!L20</f>
        <v>0</v>
      </c>
      <c r="M12" s="509">
        <f>'2.pielik.Investīciju naudas pl.'!M20</f>
        <v>0</v>
      </c>
      <c r="N12" s="509">
        <f>'2.pielik.Investīciju naudas pl.'!N20</f>
        <v>0</v>
      </c>
      <c r="O12" s="509">
        <f>'2.pielik.Investīciju naudas pl.'!O20</f>
        <v>0</v>
      </c>
      <c r="P12" s="509">
        <f>'2.pielik.Investīciju naudas pl.'!P20</f>
        <v>0</v>
      </c>
      <c r="Q12" s="509">
        <f>'2.pielik.Investīciju naudas pl.'!Q20</f>
        <v>0</v>
      </c>
      <c r="R12" s="509">
        <f>'2.pielik.Investīciju naudas pl.'!R20</f>
        <v>0</v>
      </c>
      <c r="S12" s="509">
        <f>'2.pielik.Investīciju naudas pl.'!S20</f>
        <v>0</v>
      </c>
      <c r="T12" s="509">
        <f>'2.pielik.Investīciju naudas pl.'!T20</f>
        <v>0</v>
      </c>
      <c r="U12" s="509">
        <f>'2.pielik.Investīciju naudas pl.'!U20</f>
        <v>0</v>
      </c>
      <c r="V12" s="509">
        <f>'2.pielik.Investīciju naudas pl.'!V20</f>
        <v>0</v>
      </c>
      <c r="W12" s="509">
        <f>'2.pielik.Investīciju naudas pl.'!W20</f>
        <v>0</v>
      </c>
      <c r="X12" s="509">
        <f>'2.pielik.Investīciju naudas pl.'!X20</f>
        <v>0</v>
      </c>
      <c r="Y12" s="509">
        <f>'2.pielik.Investīciju naudas pl.'!Y20</f>
        <v>0</v>
      </c>
      <c r="Z12" s="509">
        <f>'2.pielik.Investīciju naudas pl.'!Z20</f>
        <v>0</v>
      </c>
      <c r="AA12" s="507">
        <f t="shared" si="2"/>
        <v>0</v>
      </c>
    </row>
    <row r="13" spans="1:27" ht="15">
      <c r="A13" s="511" t="s">
        <v>99</v>
      </c>
      <c r="B13" s="512"/>
      <c r="C13" s="512"/>
      <c r="D13" s="512"/>
      <c r="E13" s="513"/>
      <c r="F13" s="514">
        <f>SUM(F14:F18)</f>
        <v>0</v>
      </c>
      <c r="G13" s="515">
        <f aca="true" t="shared" si="3" ref="G13:Z13">SUM(G14:G18)</f>
        <v>0</v>
      </c>
      <c r="H13" s="515">
        <f t="shared" si="3"/>
        <v>0</v>
      </c>
      <c r="I13" s="515">
        <f t="shared" si="3"/>
        <v>0</v>
      </c>
      <c r="J13" s="515">
        <f t="shared" si="3"/>
        <v>0</v>
      </c>
      <c r="K13" s="515">
        <f t="shared" si="3"/>
        <v>0</v>
      </c>
      <c r="L13" s="515">
        <f t="shared" si="3"/>
        <v>0</v>
      </c>
      <c r="M13" s="515">
        <f t="shared" si="3"/>
        <v>0</v>
      </c>
      <c r="N13" s="515">
        <f t="shared" si="3"/>
        <v>0</v>
      </c>
      <c r="O13" s="515">
        <f t="shared" si="3"/>
        <v>0</v>
      </c>
      <c r="P13" s="515">
        <f t="shared" si="3"/>
        <v>0</v>
      </c>
      <c r="Q13" s="515">
        <f t="shared" si="3"/>
        <v>0</v>
      </c>
      <c r="R13" s="515">
        <f t="shared" si="3"/>
        <v>0</v>
      </c>
      <c r="S13" s="515">
        <f t="shared" si="3"/>
        <v>0</v>
      </c>
      <c r="T13" s="515">
        <f t="shared" si="3"/>
        <v>0</v>
      </c>
      <c r="U13" s="515">
        <f t="shared" si="3"/>
        <v>0</v>
      </c>
      <c r="V13" s="515">
        <f t="shared" si="3"/>
        <v>0</v>
      </c>
      <c r="W13" s="515">
        <f t="shared" si="3"/>
        <v>0</v>
      </c>
      <c r="X13" s="515">
        <f t="shared" si="3"/>
        <v>0</v>
      </c>
      <c r="Y13" s="515">
        <f t="shared" si="3"/>
        <v>0</v>
      </c>
      <c r="Z13" s="515">
        <f t="shared" si="3"/>
        <v>0</v>
      </c>
      <c r="AA13" s="516">
        <f t="shared" si="2"/>
        <v>0</v>
      </c>
    </row>
    <row r="14" spans="1:27" ht="14.25">
      <c r="A14" s="502"/>
      <c r="B14" s="503">
        <v>7</v>
      </c>
      <c r="C14" s="45" t="s">
        <v>6</v>
      </c>
      <c r="D14" s="45"/>
      <c r="E14" s="504" t="s">
        <v>352</v>
      </c>
      <c r="F14" s="499">
        <f>'2.pielik.Investīciju naudas pl.'!F14</f>
        <v>0</v>
      </c>
      <c r="G14" s="500">
        <f>'2.pielik.Investīciju naudas pl.'!G14</f>
        <v>0</v>
      </c>
      <c r="H14" s="500">
        <f>'2.pielik.Investīciju naudas pl.'!H14</f>
        <v>0</v>
      </c>
      <c r="I14" s="500">
        <f>'2.pielik.Investīciju naudas pl.'!I14</f>
        <v>0</v>
      </c>
      <c r="J14" s="500">
        <f>'2.pielik.Investīciju naudas pl.'!J14</f>
        <v>0</v>
      </c>
      <c r="K14" s="500">
        <f>'2.pielik.Investīciju naudas pl.'!K14</f>
        <v>0</v>
      </c>
      <c r="L14" s="500">
        <f>'2.pielik.Investīciju naudas pl.'!L14</f>
        <v>0</v>
      </c>
      <c r="M14" s="500">
        <f>'2.pielik.Investīciju naudas pl.'!M14</f>
        <v>0</v>
      </c>
      <c r="N14" s="500">
        <f>'2.pielik.Investīciju naudas pl.'!N14</f>
        <v>0</v>
      </c>
      <c r="O14" s="500">
        <f>'2.pielik.Investīciju naudas pl.'!O14</f>
        <v>0</v>
      </c>
      <c r="P14" s="500">
        <f>'2.pielik.Investīciju naudas pl.'!P14</f>
        <v>0</v>
      </c>
      <c r="Q14" s="500">
        <f>'2.pielik.Investīciju naudas pl.'!Q14</f>
        <v>0</v>
      </c>
      <c r="R14" s="500">
        <f>'2.pielik.Investīciju naudas pl.'!R14</f>
        <v>0</v>
      </c>
      <c r="S14" s="500">
        <f>'2.pielik.Investīciju naudas pl.'!S14</f>
        <v>0</v>
      </c>
      <c r="T14" s="500">
        <f>'2.pielik.Investīciju naudas pl.'!T14</f>
        <v>0</v>
      </c>
      <c r="U14" s="500">
        <f>'2.pielik.Investīciju naudas pl.'!U14</f>
        <v>0</v>
      </c>
      <c r="V14" s="500">
        <f>'2.pielik.Investīciju naudas pl.'!V14</f>
        <v>0</v>
      </c>
      <c r="W14" s="500">
        <f>'2.pielik.Investīciju naudas pl.'!W14</f>
        <v>0</v>
      </c>
      <c r="X14" s="500">
        <f>'2.pielik.Investīciju naudas pl.'!X14</f>
        <v>0</v>
      </c>
      <c r="Y14" s="500">
        <f>'2.pielik.Investīciju naudas pl.'!Y14</f>
        <v>0</v>
      </c>
      <c r="Z14" s="500">
        <f>'2.pielik.Investīciju naudas pl.'!Z14</f>
        <v>0</v>
      </c>
      <c r="AA14" s="501">
        <f>'2.pielik.Investīciju naudas pl.'!AA14</f>
        <v>0</v>
      </c>
    </row>
    <row r="15" spans="1:27" ht="14.25">
      <c r="A15" s="502"/>
      <c r="B15" s="503">
        <v>8</v>
      </c>
      <c r="C15" s="45" t="s">
        <v>8</v>
      </c>
      <c r="D15" s="45"/>
      <c r="E15" s="504" t="s">
        <v>352</v>
      </c>
      <c r="F15" s="508">
        <f>'2.pielik.Investīciju naudas pl.'!F17</f>
        <v>0</v>
      </c>
      <c r="G15" s="509">
        <f>'2.pielik.Investīciju naudas pl.'!G17</f>
        <v>0</v>
      </c>
      <c r="H15" s="509">
        <f>'2.pielik.Investīciju naudas pl.'!H17</f>
        <v>0</v>
      </c>
      <c r="I15" s="509">
        <f>'2.pielik.Investīciju naudas pl.'!I17</f>
        <v>0</v>
      </c>
      <c r="J15" s="509">
        <f>'2.pielik.Investīciju naudas pl.'!J17</f>
        <v>0</v>
      </c>
      <c r="K15" s="509">
        <f>'2.pielik.Investīciju naudas pl.'!K17</f>
        <v>0</v>
      </c>
      <c r="L15" s="509">
        <f>'2.pielik.Investīciju naudas pl.'!L17</f>
        <v>0</v>
      </c>
      <c r="M15" s="509">
        <f>'2.pielik.Investīciju naudas pl.'!M17</f>
        <v>0</v>
      </c>
      <c r="N15" s="509">
        <f>'2.pielik.Investīciju naudas pl.'!N17</f>
        <v>0</v>
      </c>
      <c r="O15" s="509">
        <f>'2.pielik.Investīciju naudas pl.'!O17</f>
        <v>0</v>
      </c>
      <c r="P15" s="509">
        <f>'2.pielik.Investīciju naudas pl.'!P17</f>
        <v>0</v>
      </c>
      <c r="Q15" s="509">
        <f>'2.pielik.Investīciju naudas pl.'!Q17</f>
        <v>0</v>
      </c>
      <c r="R15" s="509">
        <f>'2.pielik.Investīciju naudas pl.'!R17</f>
        <v>0</v>
      </c>
      <c r="S15" s="509">
        <f>'2.pielik.Investīciju naudas pl.'!S17</f>
        <v>0</v>
      </c>
      <c r="T15" s="509">
        <f>'2.pielik.Investīciju naudas pl.'!T17</f>
        <v>0</v>
      </c>
      <c r="U15" s="509">
        <f>'2.pielik.Investīciju naudas pl.'!U17</f>
        <v>0</v>
      </c>
      <c r="V15" s="509">
        <f>'2.pielik.Investīciju naudas pl.'!V17</f>
        <v>0</v>
      </c>
      <c r="W15" s="509">
        <f>'2.pielik.Investīciju naudas pl.'!W17</f>
        <v>0</v>
      </c>
      <c r="X15" s="509">
        <f>'2.pielik.Investīciju naudas pl.'!X17</f>
        <v>0</v>
      </c>
      <c r="Y15" s="509">
        <f>'2.pielik.Investīciju naudas pl.'!Y17</f>
        <v>0</v>
      </c>
      <c r="Z15" s="509">
        <f>'2.pielik.Investīciju naudas pl.'!Z17</f>
        <v>0</v>
      </c>
      <c r="AA15" s="507">
        <f>'2.pielik.Investīciju naudas pl.'!AA17</f>
        <v>0</v>
      </c>
    </row>
    <row r="16" spans="1:27" ht="14.25">
      <c r="A16" s="502"/>
      <c r="B16" s="503">
        <v>9</v>
      </c>
      <c r="C16" s="45" t="s">
        <v>55</v>
      </c>
      <c r="D16" s="45"/>
      <c r="E16" s="504" t="s">
        <v>352</v>
      </c>
      <c r="F16" s="517">
        <f>'4.pielik.Kapitāla naudas plūsma'!F12</f>
        <v>0</v>
      </c>
      <c r="G16" s="518">
        <f>'4.pielik.Kapitāla naudas plūsma'!G12</f>
        <v>0</v>
      </c>
      <c r="H16" s="518">
        <f>'4.pielik.Kapitāla naudas plūsma'!H12</f>
        <v>0</v>
      </c>
      <c r="I16" s="518">
        <f>'4.pielik.Kapitāla naudas plūsma'!I12</f>
        <v>0</v>
      </c>
      <c r="J16" s="518">
        <f>'4.pielik.Kapitāla naudas plūsma'!J12</f>
        <v>0</v>
      </c>
      <c r="K16" s="518">
        <f>'4.pielik.Kapitāla naudas plūsma'!K12</f>
        <v>0</v>
      </c>
      <c r="L16" s="518">
        <f>'4.pielik.Kapitāla naudas plūsma'!L12</f>
        <v>0</v>
      </c>
      <c r="M16" s="518">
        <f>'4.pielik.Kapitāla naudas plūsma'!M12</f>
        <v>0</v>
      </c>
      <c r="N16" s="518">
        <f>'4.pielik.Kapitāla naudas plūsma'!N12</f>
        <v>0</v>
      </c>
      <c r="O16" s="518">
        <f>'4.pielik.Kapitāla naudas plūsma'!O12</f>
        <v>0</v>
      </c>
      <c r="P16" s="518">
        <f>'4.pielik.Kapitāla naudas plūsma'!P12</f>
        <v>0</v>
      </c>
      <c r="Q16" s="518">
        <f>'4.pielik.Kapitāla naudas plūsma'!Q12</f>
        <v>0</v>
      </c>
      <c r="R16" s="518">
        <f>'4.pielik.Kapitāla naudas plūsma'!R12</f>
        <v>0</v>
      </c>
      <c r="S16" s="518">
        <f>'4.pielik.Kapitāla naudas plūsma'!S12</f>
        <v>0</v>
      </c>
      <c r="T16" s="518">
        <f>'4.pielik.Kapitāla naudas plūsma'!T12</f>
        <v>0</v>
      </c>
      <c r="U16" s="518">
        <f>'4.pielik.Kapitāla naudas plūsma'!U12</f>
        <v>0</v>
      </c>
      <c r="V16" s="518">
        <f>'4.pielik.Kapitāla naudas plūsma'!V12</f>
        <v>0</v>
      </c>
      <c r="W16" s="518">
        <f>'4.pielik.Kapitāla naudas plūsma'!W12</f>
        <v>0</v>
      </c>
      <c r="X16" s="518">
        <f>'4.pielik.Kapitāla naudas plūsma'!X12</f>
        <v>0</v>
      </c>
      <c r="Y16" s="518">
        <f>'4.pielik.Kapitāla naudas plūsma'!Y12</f>
        <v>0</v>
      </c>
      <c r="Z16" s="518">
        <f>'4.pielik.Kapitāla naudas plūsma'!Z12</f>
        <v>0</v>
      </c>
      <c r="AA16" s="519">
        <f>'4.pielik.Kapitāla naudas plūsma'!AA12</f>
        <v>0</v>
      </c>
    </row>
    <row r="17" spans="1:27" ht="14.25">
      <c r="A17" s="502"/>
      <c r="B17" s="503">
        <v>10</v>
      </c>
      <c r="C17" s="45" t="s">
        <v>122</v>
      </c>
      <c r="D17" s="45"/>
      <c r="E17" s="504" t="s">
        <v>352</v>
      </c>
      <c r="F17" s="517">
        <f>'4.pielik.Kapitāla naudas plūsma'!F13</f>
        <v>0</v>
      </c>
      <c r="G17" s="518">
        <f>'4.pielik.Kapitāla naudas plūsma'!G13</f>
        <v>0</v>
      </c>
      <c r="H17" s="518">
        <f>'4.pielik.Kapitāla naudas plūsma'!H13</f>
        <v>0</v>
      </c>
      <c r="I17" s="518">
        <f>'4.pielik.Kapitāla naudas plūsma'!I13</f>
        <v>0</v>
      </c>
      <c r="J17" s="518">
        <f>'4.pielik.Kapitāla naudas plūsma'!J13</f>
        <v>0</v>
      </c>
      <c r="K17" s="518">
        <f>'4.pielik.Kapitāla naudas plūsma'!K13</f>
        <v>0</v>
      </c>
      <c r="L17" s="518">
        <f>'4.pielik.Kapitāla naudas plūsma'!L13</f>
        <v>0</v>
      </c>
      <c r="M17" s="518">
        <f>'4.pielik.Kapitāla naudas plūsma'!M13</f>
        <v>0</v>
      </c>
      <c r="N17" s="518">
        <f>'4.pielik.Kapitāla naudas plūsma'!N13</f>
        <v>0</v>
      </c>
      <c r="O17" s="518">
        <f>'4.pielik.Kapitāla naudas plūsma'!O13</f>
        <v>0</v>
      </c>
      <c r="P17" s="518">
        <f>'4.pielik.Kapitāla naudas plūsma'!P13</f>
        <v>0</v>
      </c>
      <c r="Q17" s="518">
        <f>'4.pielik.Kapitāla naudas plūsma'!Q13</f>
        <v>0</v>
      </c>
      <c r="R17" s="518">
        <f>'4.pielik.Kapitāla naudas plūsma'!R13</f>
        <v>0</v>
      </c>
      <c r="S17" s="518">
        <f>'4.pielik.Kapitāla naudas plūsma'!S13</f>
        <v>0</v>
      </c>
      <c r="T17" s="518">
        <f>'4.pielik.Kapitāla naudas plūsma'!T13</f>
        <v>0</v>
      </c>
      <c r="U17" s="518">
        <f>'4.pielik.Kapitāla naudas plūsma'!U13</f>
        <v>0</v>
      </c>
      <c r="V17" s="518">
        <f>'4.pielik.Kapitāla naudas plūsma'!V13</f>
        <v>0</v>
      </c>
      <c r="W17" s="518">
        <f>'4.pielik.Kapitāla naudas plūsma'!W13</f>
        <v>0</v>
      </c>
      <c r="X17" s="518">
        <f>'4.pielik.Kapitāla naudas plūsma'!X13</f>
        <v>0</v>
      </c>
      <c r="Y17" s="518">
        <f>'4.pielik.Kapitāla naudas plūsma'!Y13</f>
        <v>0</v>
      </c>
      <c r="Z17" s="518">
        <f>'4.pielik.Kapitāla naudas plūsma'!Z13</f>
        <v>0</v>
      </c>
      <c r="AA17" s="519">
        <f>'4.pielik.Kapitāla naudas plūsma'!AA13</f>
        <v>0</v>
      </c>
    </row>
    <row r="18" spans="1:27" ht="14.25">
      <c r="A18" s="502"/>
      <c r="B18" s="503">
        <v>11</v>
      </c>
      <c r="C18" s="45" t="s">
        <v>72</v>
      </c>
      <c r="D18" s="45"/>
      <c r="E18" s="504" t="s">
        <v>352</v>
      </c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2">
        <f>SUM(F18:Y18)</f>
        <v>0</v>
      </c>
    </row>
    <row r="19" spans="1:27" ht="15">
      <c r="A19" s="523"/>
      <c r="B19" s="524">
        <v>12</v>
      </c>
      <c r="C19" s="525" t="s">
        <v>12</v>
      </c>
      <c r="D19" s="525"/>
      <c r="E19" s="526" t="s">
        <v>352</v>
      </c>
      <c r="F19" s="527">
        <f aca="true" t="shared" si="4" ref="F19:AA19">SUM(F6,F13)</f>
        <v>0</v>
      </c>
      <c r="G19" s="528">
        <f t="shared" si="4"/>
        <v>0</v>
      </c>
      <c r="H19" s="528">
        <f t="shared" si="4"/>
        <v>0</v>
      </c>
      <c r="I19" s="528">
        <f t="shared" si="4"/>
        <v>0</v>
      </c>
      <c r="J19" s="528">
        <f t="shared" si="4"/>
        <v>0</v>
      </c>
      <c r="K19" s="528">
        <f t="shared" si="4"/>
        <v>0</v>
      </c>
      <c r="L19" s="528">
        <f t="shared" si="4"/>
        <v>0</v>
      </c>
      <c r="M19" s="528">
        <f t="shared" si="4"/>
        <v>0</v>
      </c>
      <c r="N19" s="528">
        <f t="shared" si="4"/>
        <v>0</v>
      </c>
      <c r="O19" s="528">
        <f t="shared" si="4"/>
        <v>0</v>
      </c>
      <c r="P19" s="528">
        <f t="shared" si="4"/>
        <v>0</v>
      </c>
      <c r="Q19" s="528">
        <f t="shared" si="4"/>
        <v>0</v>
      </c>
      <c r="R19" s="528">
        <f t="shared" si="4"/>
        <v>0</v>
      </c>
      <c r="S19" s="528">
        <f t="shared" si="4"/>
        <v>0</v>
      </c>
      <c r="T19" s="528">
        <f t="shared" si="4"/>
        <v>0</v>
      </c>
      <c r="U19" s="528">
        <f t="shared" si="4"/>
        <v>0</v>
      </c>
      <c r="V19" s="528">
        <f t="shared" si="4"/>
        <v>0</v>
      </c>
      <c r="W19" s="528">
        <f t="shared" si="4"/>
        <v>0</v>
      </c>
      <c r="X19" s="528">
        <f t="shared" si="4"/>
        <v>0</v>
      </c>
      <c r="Y19" s="528">
        <f t="shared" si="4"/>
        <v>0</v>
      </c>
      <c r="Z19" s="528">
        <f t="shared" si="4"/>
        <v>0</v>
      </c>
      <c r="AA19" s="529">
        <f t="shared" si="4"/>
        <v>0</v>
      </c>
    </row>
    <row r="20" spans="1:27" ht="15">
      <c r="A20" s="530"/>
      <c r="B20" s="530"/>
      <c r="C20" s="530"/>
      <c r="D20" s="530"/>
      <c r="E20" s="530"/>
      <c r="F20" s="531">
        <f>F19</f>
        <v>0</v>
      </c>
      <c r="G20" s="531">
        <f>F20+G19</f>
        <v>0</v>
      </c>
      <c r="H20" s="531">
        <f>G20+H19</f>
        <v>0</v>
      </c>
      <c r="I20" s="531">
        <f>H20+I19</f>
        <v>0</v>
      </c>
      <c r="J20" s="531">
        <f>I20+J19</f>
        <v>0</v>
      </c>
      <c r="K20" s="531">
        <f aca="true" t="shared" si="5" ref="K20:Y20">J20+K19</f>
        <v>0</v>
      </c>
      <c r="L20" s="531">
        <f t="shared" si="5"/>
        <v>0</v>
      </c>
      <c r="M20" s="531">
        <f t="shared" si="5"/>
        <v>0</v>
      </c>
      <c r="N20" s="531">
        <f t="shared" si="5"/>
        <v>0</v>
      </c>
      <c r="O20" s="531">
        <f t="shared" si="5"/>
        <v>0</v>
      </c>
      <c r="P20" s="531">
        <f t="shared" si="5"/>
        <v>0</v>
      </c>
      <c r="Q20" s="531">
        <f t="shared" si="5"/>
        <v>0</v>
      </c>
      <c r="R20" s="531">
        <f t="shared" si="5"/>
        <v>0</v>
      </c>
      <c r="S20" s="531">
        <f t="shared" si="5"/>
        <v>0</v>
      </c>
      <c r="T20" s="531">
        <f t="shared" si="5"/>
        <v>0</v>
      </c>
      <c r="U20" s="531">
        <f t="shared" si="5"/>
        <v>0</v>
      </c>
      <c r="V20" s="531">
        <f t="shared" si="5"/>
        <v>0</v>
      </c>
      <c r="W20" s="531">
        <f t="shared" si="5"/>
        <v>0</v>
      </c>
      <c r="X20" s="531">
        <f t="shared" si="5"/>
        <v>0</v>
      </c>
      <c r="Y20" s="531">
        <f t="shared" si="5"/>
        <v>0</v>
      </c>
      <c r="Z20" s="531">
        <f>Y20+Z19</f>
        <v>0</v>
      </c>
      <c r="AA20" s="532"/>
    </row>
    <row r="29" spans="6:13" ht="14.25">
      <c r="F29" s="533"/>
      <c r="G29" s="533"/>
      <c r="H29" s="533"/>
      <c r="I29" s="533"/>
      <c r="J29" s="533"/>
      <c r="K29" s="533"/>
      <c r="L29" s="533"/>
      <c r="M29" s="533"/>
    </row>
    <row r="30" spans="12:13" ht="14.25">
      <c r="L30" s="533"/>
      <c r="M30" s="533"/>
    </row>
    <row r="31" spans="12:13" ht="14.25">
      <c r="L31" s="533"/>
      <c r="M31" s="533"/>
    </row>
    <row r="32" spans="12:13" ht="14.25">
      <c r="L32" s="533"/>
      <c r="M32" s="533"/>
    </row>
    <row r="33" spans="6:13" ht="14.25">
      <c r="F33" s="533"/>
      <c r="G33" s="533"/>
      <c r="H33" s="533"/>
      <c r="I33" s="533"/>
      <c r="J33" s="533"/>
      <c r="K33" s="533"/>
      <c r="L33" s="533"/>
      <c r="M33" s="533"/>
    </row>
    <row r="34" spans="6:13" ht="14.25">
      <c r="F34" s="533"/>
      <c r="G34" s="533"/>
      <c r="H34" s="533"/>
      <c r="I34" s="533"/>
      <c r="J34" s="533"/>
      <c r="K34" s="533"/>
      <c r="L34" s="533"/>
      <c r="M34" s="5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7" r:id="rId1"/>
  <headerFooter alignWithMargins="0">
    <oddHeader>&amp;CProjekta finansiālā ilgtspēja&amp;R6.pielikums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38" sqref="E38"/>
    </sheetView>
  </sheetViews>
  <sheetFormatPr defaultColWidth="9.140625" defaultRowHeight="12.75"/>
  <cols>
    <col min="1" max="1" width="3.00390625" style="93" customWidth="1"/>
    <col min="2" max="2" width="5.8515625" style="93" customWidth="1"/>
    <col min="3" max="3" width="41.140625" style="93" customWidth="1"/>
    <col min="4" max="4" width="14.8515625" style="93" hidden="1" customWidth="1"/>
    <col min="5" max="5" width="13.140625" style="93" customWidth="1"/>
    <col min="6" max="6" width="10.8515625" style="93" customWidth="1"/>
    <col min="7" max="7" width="9.140625" style="93" customWidth="1"/>
    <col min="8" max="8" width="10.28125" style="93" bestFit="1" customWidth="1"/>
    <col min="9" max="12" width="9.140625" style="93" customWidth="1"/>
    <col min="13" max="13" width="9.28125" style="93" bestFit="1" customWidth="1"/>
    <col min="14" max="25" width="9.140625" style="93" customWidth="1"/>
    <col min="26" max="26" width="9.28125" style="93" bestFit="1" customWidth="1"/>
    <col min="27" max="27" width="10.7109375" style="93" customWidth="1"/>
    <col min="28" max="16384" width="9.140625" style="93" customWidth="1"/>
  </cols>
  <sheetData>
    <row r="1" spans="1:27" ht="15">
      <c r="A1" s="233" t="s">
        <v>100</v>
      </c>
      <c r="B1" s="234"/>
      <c r="C1" s="234"/>
      <c r="D1" s="234"/>
      <c r="E1" s="235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6"/>
    </row>
    <row r="2" spans="1:27" ht="12.75">
      <c r="A2" s="237"/>
      <c r="B2" s="238"/>
      <c r="C2" s="239"/>
      <c r="D2" s="239"/>
      <c r="E2" s="240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</row>
    <row r="3" spans="1:27" ht="12.75">
      <c r="A3" s="242"/>
      <c r="B3" s="243"/>
      <c r="C3" s="243"/>
      <c r="D3" s="244"/>
      <c r="E3" s="422" t="s">
        <v>1</v>
      </c>
      <c r="F3" s="245">
        <f>'3.pielik. Invest.n.pl. aprēķ.'!F3</f>
        <v>2014</v>
      </c>
      <c r="G3" s="245">
        <f>'3.pielik. Invest.n.pl. aprēķ.'!G3</f>
        <v>2015</v>
      </c>
      <c r="H3" s="245">
        <f>'3.pielik. Invest.n.pl. aprēķ.'!H3</f>
        <v>2016</v>
      </c>
      <c r="I3" s="245">
        <f>'3.pielik. Invest.n.pl. aprēķ.'!I3</f>
        <v>2017</v>
      </c>
      <c r="J3" s="245">
        <f>'3.pielik. Invest.n.pl. aprēķ.'!J3</f>
        <v>2018</v>
      </c>
      <c r="K3" s="245">
        <f>'3.pielik. Invest.n.pl. aprēķ.'!K3</f>
        <v>2019</v>
      </c>
      <c r="L3" s="245">
        <f>'3.pielik. Invest.n.pl. aprēķ.'!L3</f>
        <v>2020</v>
      </c>
      <c r="M3" s="245">
        <f>'3.pielik. Invest.n.pl. aprēķ.'!M3</f>
        <v>2021</v>
      </c>
      <c r="N3" s="245">
        <f>'3.pielik. Invest.n.pl. aprēķ.'!N3</f>
        <v>2022</v>
      </c>
      <c r="O3" s="245">
        <f>'3.pielik. Invest.n.pl. aprēķ.'!O3</f>
        <v>2023</v>
      </c>
      <c r="P3" s="245">
        <f>'3.pielik. Invest.n.pl. aprēķ.'!P3</f>
        <v>2024</v>
      </c>
      <c r="Q3" s="245">
        <f>'3.pielik. Invest.n.pl. aprēķ.'!Q3</f>
        <v>2025</v>
      </c>
      <c r="R3" s="245">
        <f>'3.pielik. Invest.n.pl. aprēķ.'!R3</f>
        <v>2026</v>
      </c>
      <c r="S3" s="245">
        <f>'3.pielik. Invest.n.pl. aprēķ.'!S3</f>
        <v>2027</v>
      </c>
      <c r="T3" s="245">
        <f>'3.pielik. Invest.n.pl. aprēķ.'!T3</f>
        <v>2028</v>
      </c>
      <c r="U3" s="245">
        <f>'3.pielik. Invest.n.pl. aprēķ.'!U3</f>
        <v>2029</v>
      </c>
      <c r="V3" s="245">
        <f>'3.pielik. Invest.n.pl. aprēķ.'!V3</f>
        <v>2030</v>
      </c>
      <c r="W3" s="245">
        <f>'3.pielik. Invest.n.pl. aprēķ.'!W3</f>
        <v>2031</v>
      </c>
      <c r="X3" s="245">
        <f>'3.pielik. Invest.n.pl. aprēķ.'!X3</f>
        <v>2032</v>
      </c>
      <c r="Y3" s="245">
        <f>'3.pielik. Invest.n.pl. aprēķ.'!Y3</f>
        <v>2033</v>
      </c>
      <c r="Z3" s="245">
        <f>'3.pielik. Invest.n.pl. aprēķ.'!Z3</f>
        <v>2034</v>
      </c>
      <c r="AA3" s="246" t="s">
        <v>2</v>
      </c>
    </row>
    <row r="4" spans="1:27" ht="12.75">
      <c r="A4" s="99"/>
      <c r="B4" s="99"/>
      <c r="C4" s="99"/>
      <c r="D4" s="99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2.75">
      <c r="A5" s="99"/>
      <c r="B5" s="99"/>
      <c r="C5" s="99"/>
      <c r="D5" s="99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ht="15">
      <c r="A6" s="134">
        <v>1</v>
      </c>
      <c r="B6" s="135" t="s">
        <v>226</v>
      </c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</row>
    <row r="7" spans="1:27" ht="12.75">
      <c r="A7" s="99"/>
      <c r="B7" s="99"/>
      <c r="C7" s="99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7" ht="12.75">
      <c r="A8" s="117"/>
      <c r="B8" s="118" t="s">
        <v>3</v>
      </c>
      <c r="C8" s="118" t="s">
        <v>197</v>
      </c>
      <c r="D8" s="118"/>
      <c r="E8" s="138" t="s">
        <v>352</v>
      </c>
      <c r="F8" s="220">
        <f>'8.piel. Socekon.an. aprēķ'!F7</f>
        <v>0</v>
      </c>
      <c r="G8" s="169">
        <f>'8.piel. Socekon.an. aprēķ'!G7</f>
        <v>0</v>
      </c>
      <c r="H8" s="169">
        <f>'8.piel. Socekon.an. aprēķ'!H7</f>
        <v>0</v>
      </c>
      <c r="I8" s="169">
        <f>'8.piel. Socekon.an. aprēķ'!I7</f>
        <v>0</v>
      </c>
      <c r="J8" s="169">
        <f>'8.piel. Socekon.an. aprēķ'!J7</f>
        <v>0</v>
      </c>
      <c r="K8" s="169">
        <f>'8.piel. Socekon.an. aprēķ'!K7</f>
        <v>0</v>
      </c>
      <c r="L8" s="169">
        <f>'8.piel. Socekon.an. aprēķ'!L7</f>
        <v>0</v>
      </c>
      <c r="M8" s="169">
        <f>'8.piel. Socekon.an. aprēķ'!M7</f>
        <v>0</v>
      </c>
      <c r="N8" s="169">
        <f>'8.piel. Socekon.an. aprēķ'!N7</f>
        <v>0</v>
      </c>
      <c r="O8" s="169">
        <f>'8.piel. Socekon.an. aprēķ'!O7</f>
        <v>0</v>
      </c>
      <c r="P8" s="169">
        <f>'8.piel. Socekon.an. aprēķ'!P7</f>
        <v>0</v>
      </c>
      <c r="Q8" s="169">
        <f>'8.piel. Socekon.an. aprēķ'!Q7</f>
        <v>0</v>
      </c>
      <c r="R8" s="169">
        <f>'8.piel. Socekon.an. aprēķ'!R7</f>
        <v>0</v>
      </c>
      <c r="S8" s="169">
        <f>'8.piel. Socekon.an. aprēķ'!S7</f>
        <v>0</v>
      </c>
      <c r="T8" s="169">
        <f>'8.piel. Socekon.an. aprēķ'!T7</f>
        <v>0</v>
      </c>
      <c r="U8" s="169">
        <f>'8.piel. Socekon.an. aprēķ'!U7</f>
        <v>0</v>
      </c>
      <c r="V8" s="169">
        <f>'8.piel. Socekon.an. aprēķ'!V7</f>
        <v>0</v>
      </c>
      <c r="W8" s="169">
        <f>'8.piel. Socekon.an. aprēķ'!W7</f>
        <v>0</v>
      </c>
      <c r="X8" s="169">
        <f>'8.piel. Socekon.an. aprēķ'!X7</f>
        <v>0</v>
      </c>
      <c r="Y8" s="169">
        <f>'8.piel. Socekon.an. aprēķ'!Y7</f>
        <v>0</v>
      </c>
      <c r="Z8" s="169">
        <f>'8.piel. Socekon.an. aprēķ'!Z7</f>
        <v>0</v>
      </c>
      <c r="AA8" s="147">
        <f>SUM(F8:Z8)</f>
        <v>0</v>
      </c>
    </row>
    <row r="9" spans="1:27" ht="12.75">
      <c r="A9" s="106"/>
      <c r="B9" s="46" t="s">
        <v>5</v>
      </c>
      <c r="C9" s="46" t="str">
        <f>'8.piel. Socekon.an. aprēķ'!C12</f>
        <v>Finanšu ieguvumi</v>
      </c>
      <c r="D9" s="46"/>
      <c r="E9" s="107" t="s">
        <v>352</v>
      </c>
      <c r="F9" s="432">
        <f>'8.piel. Socekon.an. aprēķ'!F12</f>
        <v>0</v>
      </c>
      <c r="G9" s="428">
        <f>'8.piel. Socekon.an. aprēķ'!G12</f>
        <v>0</v>
      </c>
      <c r="H9" s="428">
        <f>'8.piel. Socekon.an. aprēķ'!H12</f>
        <v>0</v>
      </c>
      <c r="I9" s="428">
        <f>'8.piel. Socekon.an. aprēķ'!I12</f>
        <v>0</v>
      </c>
      <c r="J9" s="428">
        <f>'8.piel. Socekon.an. aprēķ'!J12</f>
        <v>0</v>
      </c>
      <c r="K9" s="428">
        <f>'8.piel. Socekon.an. aprēķ'!K12</f>
        <v>0</v>
      </c>
      <c r="L9" s="428">
        <f>'8.piel. Socekon.an. aprēķ'!L12</f>
        <v>0</v>
      </c>
      <c r="M9" s="428">
        <f>'8.piel. Socekon.an. aprēķ'!M12</f>
        <v>0</v>
      </c>
      <c r="N9" s="428">
        <f>'8.piel. Socekon.an. aprēķ'!N12</f>
        <v>0</v>
      </c>
      <c r="O9" s="428">
        <f>'8.piel. Socekon.an. aprēķ'!O12</f>
        <v>0</v>
      </c>
      <c r="P9" s="428">
        <f>'8.piel. Socekon.an. aprēķ'!P12</f>
        <v>0</v>
      </c>
      <c r="Q9" s="428">
        <f>'8.piel. Socekon.an. aprēķ'!Q12</f>
        <v>0</v>
      </c>
      <c r="R9" s="428">
        <f>'8.piel. Socekon.an. aprēķ'!R12</f>
        <v>0</v>
      </c>
      <c r="S9" s="428">
        <f>'8.piel. Socekon.an. aprēķ'!S12</f>
        <v>0</v>
      </c>
      <c r="T9" s="428">
        <f>'8.piel. Socekon.an. aprēķ'!T12</f>
        <v>0</v>
      </c>
      <c r="U9" s="428">
        <f>'8.piel. Socekon.an. aprēķ'!U12</f>
        <v>0</v>
      </c>
      <c r="V9" s="428">
        <f>'8.piel. Socekon.an. aprēķ'!V12</f>
        <v>0</v>
      </c>
      <c r="W9" s="428">
        <f>'8.piel. Socekon.an. aprēķ'!W12</f>
        <v>0</v>
      </c>
      <c r="X9" s="428">
        <f>'8.piel. Socekon.an. aprēķ'!X12</f>
        <v>0</v>
      </c>
      <c r="Y9" s="428">
        <f>'8.piel. Socekon.an. aprēķ'!Y12</f>
        <v>0</v>
      </c>
      <c r="Z9" s="428">
        <f>'8.piel. Socekon.an. aprēķ'!Z12</f>
        <v>0</v>
      </c>
      <c r="AA9" s="64">
        <f aca="true" t="shared" si="0" ref="AA9:AA15">SUM(F9:Z9)</f>
        <v>0</v>
      </c>
    </row>
    <row r="10" spans="1:27" ht="12.75">
      <c r="A10" s="106"/>
      <c r="B10" s="46" t="s">
        <v>7</v>
      </c>
      <c r="C10" s="46" t="str">
        <f>'8.piel. Socekon.an. aprēķ'!C16</f>
        <v>Sociālekonomiskie un finanšu ieguvumi</v>
      </c>
      <c r="D10" s="46"/>
      <c r="E10" s="107" t="s">
        <v>352</v>
      </c>
      <c r="F10" s="432">
        <f>'8.piel. Socekon.an. aprēķ'!F16</f>
        <v>0</v>
      </c>
      <c r="G10" s="428">
        <f>'8.piel. Socekon.an. aprēķ'!G16</f>
        <v>0</v>
      </c>
      <c r="H10" s="428">
        <f>'8.piel. Socekon.an. aprēķ'!H16</f>
        <v>0</v>
      </c>
      <c r="I10" s="428">
        <f>'8.piel. Socekon.an. aprēķ'!I16</f>
        <v>0</v>
      </c>
      <c r="J10" s="428">
        <f>'8.piel. Socekon.an. aprēķ'!J16</f>
        <v>0</v>
      </c>
      <c r="K10" s="428">
        <f>'8.piel. Socekon.an. aprēķ'!K16</f>
        <v>0</v>
      </c>
      <c r="L10" s="428">
        <f>'8.piel. Socekon.an. aprēķ'!L16</f>
        <v>0</v>
      </c>
      <c r="M10" s="428">
        <f>'8.piel. Socekon.an. aprēķ'!M16</f>
        <v>0</v>
      </c>
      <c r="N10" s="428">
        <f>'8.piel. Socekon.an. aprēķ'!N16</f>
        <v>0</v>
      </c>
      <c r="O10" s="428">
        <f>'8.piel. Socekon.an. aprēķ'!O16</f>
        <v>0</v>
      </c>
      <c r="P10" s="428">
        <f>'8.piel. Socekon.an. aprēķ'!P16</f>
        <v>0</v>
      </c>
      <c r="Q10" s="428">
        <f>'8.piel. Socekon.an. aprēķ'!Q16</f>
        <v>0</v>
      </c>
      <c r="R10" s="428">
        <f>'8.piel. Socekon.an. aprēķ'!R16</f>
        <v>0</v>
      </c>
      <c r="S10" s="428">
        <f>'8.piel. Socekon.an. aprēķ'!S16</f>
        <v>0</v>
      </c>
      <c r="T10" s="428">
        <f>'8.piel. Socekon.an. aprēķ'!T16</f>
        <v>0</v>
      </c>
      <c r="U10" s="428">
        <f>'8.piel. Socekon.an. aprēķ'!U16</f>
        <v>0</v>
      </c>
      <c r="V10" s="428">
        <f>'8.piel. Socekon.an. aprēķ'!V16</f>
        <v>0</v>
      </c>
      <c r="W10" s="428">
        <f>'8.piel. Socekon.an. aprēķ'!W16</f>
        <v>0</v>
      </c>
      <c r="X10" s="428">
        <f>'8.piel. Socekon.an. aprēķ'!X16</f>
        <v>0</v>
      </c>
      <c r="Y10" s="428">
        <f>'8.piel. Socekon.an. aprēķ'!Y16</f>
        <v>0</v>
      </c>
      <c r="Z10" s="428">
        <f>'8.piel. Socekon.an. aprēķ'!Z16</f>
        <v>0</v>
      </c>
      <c r="AA10" s="64">
        <f t="shared" si="0"/>
        <v>0</v>
      </c>
    </row>
    <row r="11" spans="1:27" ht="12.75">
      <c r="A11" s="106"/>
      <c r="B11" s="46" t="s">
        <v>9</v>
      </c>
      <c r="C11" s="46" t="str">
        <f>'8.piel. Socekon.an. aprēķ'!C17</f>
        <v>Sociālekonomiskie zaudējumi</v>
      </c>
      <c r="D11" s="46"/>
      <c r="E11" s="107" t="s">
        <v>352</v>
      </c>
      <c r="F11" s="432">
        <f>'8.piel. Socekon.an. aprēķ'!F17</f>
        <v>0</v>
      </c>
      <c r="G11" s="428">
        <f>'8.piel. Socekon.an. aprēķ'!G17</f>
        <v>0</v>
      </c>
      <c r="H11" s="428">
        <f>'8.piel. Socekon.an. aprēķ'!H17</f>
        <v>0</v>
      </c>
      <c r="I11" s="428">
        <f>'8.piel. Socekon.an. aprēķ'!I17</f>
        <v>0</v>
      </c>
      <c r="J11" s="428">
        <f>'8.piel. Socekon.an. aprēķ'!J17</f>
        <v>0</v>
      </c>
      <c r="K11" s="428">
        <f>'8.piel. Socekon.an. aprēķ'!K17</f>
        <v>0</v>
      </c>
      <c r="L11" s="428">
        <f>'8.piel. Socekon.an. aprēķ'!L17</f>
        <v>0</v>
      </c>
      <c r="M11" s="428">
        <f>'8.piel. Socekon.an. aprēķ'!M17</f>
        <v>0</v>
      </c>
      <c r="N11" s="428">
        <f>'8.piel. Socekon.an. aprēķ'!N17</f>
        <v>0</v>
      </c>
      <c r="O11" s="428">
        <f>'8.piel. Socekon.an. aprēķ'!O17</f>
        <v>0</v>
      </c>
      <c r="P11" s="428">
        <f>'8.piel. Socekon.an. aprēķ'!P17</f>
        <v>0</v>
      </c>
      <c r="Q11" s="428">
        <f>'8.piel. Socekon.an. aprēķ'!Q17</f>
        <v>0</v>
      </c>
      <c r="R11" s="428">
        <f>'8.piel. Socekon.an. aprēķ'!R17</f>
        <v>0</v>
      </c>
      <c r="S11" s="428">
        <f>'8.piel. Socekon.an. aprēķ'!S17</f>
        <v>0</v>
      </c>
      <c r="T11" s="428">
        <f>'8.piel. Socekon.an. aprēķ'!T17</f>
        <v>0</v>
      </c>
      <c r="U11" s="428">
        <f>'8.piel. Socekon.an. aprēķ'!U17</f>
        <v>0</v>
      </c>
      <c r="V11" s="428">
        <f>'8.piel. Socekon.an. aprēķ'!V17</f>
        <v>0</v>
      </c>
      <c r="W11" s="428">
        <f>'8.piel. Socekon.an. aprēķ'!W17</f>
        <v>0</v>
      </c>
      <c r="X11" s="428">
        <f>'8.piel. Socekon.an. aprēķ'!X17</f>
        <v>0</v>
      </c>
      <c r="Y11" s="428">
        <f>'8.piel. Socekon.an. aprēķ'!Y17</f>
        <v>0</v>
      </c>
      <c r="Z11" s="428">
        <f>'8.piel. Socekon.an. aprēķ'!Z17</f>
        <v>0</v>
      </c>
      <c r="AA11" s="64">
        <f t="shared" si="0"/>
        <v>0</v>
      </c>
    </row>
    <row r="12" spans="1:27" ht="12.75">
      <c r="A12" s="106"/>
      <c r="B12" s="46" t="s">
        <v>11</v>
      </c>
      <c r="C12" s="46" t="str">
        <f>'8.piel. Socekon.an. aprēķ'!C20</f>
        <v>Finanšu izmaksas</v>
      </c>
      <c r="D12" s="46"/>
      <c r="E12" s="107" t="s">
        <v>352</v>
      </c>
      <c r="F12" s="432">
        <f>'8.piel. Socekon.an. aprēķ'!F20</f>
        <v>0</v>
      </c>
      <c r="G12" s="428">
        <f>'8.piel. Socekon.an. aprēķ'!G20</f>
        <v>0</v>
      </c>
      <c r="H12" s="428">
        <f>'8.piel. Socekon.an. aprēķ'!H20</f>
        <v>0</v>
      </c>
      <c r="I12" s="428">
        <f>'8.piel. Socekon.an. aprēķ'!I20</f>
        <v>0</v>
      </c>
      <c r="J12" s="428">
        <f>'8.piel. Socekon.an. aprēķ'!J20</f>
        <v>0</v>
      </c>
      <c r="K12" s="428">
        <f>'8.piel. Socekon.an. aprēķ'!K20</f>
        <v>0</v>
      </c>
      <c r="L12" s="428">
        <f>'8.piel. Socekon.an. aprēķ'!L20</f>
        <v>0</v>
      </c>
      <c r="M12" s="428">
        <f>'8.piel. Socekon.an. aprēķ'!M20</f>
        <v>0</v>
      </c>
      <c r="N12" s="428">
        <f>'8.piel. Socekon.an. aprēķ'!N20</f>
        <v>0</v>
      </c>
      <c r="O12" s="428">
        <f>'8.piel. Socekon.an. aprēķ'!O20</f>
        <v>0</v>
      </c>
      <c r="P12" s="428">
        <f>'8.piel. Socekon.an. aprēķ'!P20</f>
        <v>0</v>
      </c>
      <c r="Q12" s="428">
        <f>'8.piel. Socekon.an. aprēķ'!Q20</f>
        <v>0</v>
      </c>
      <c r="R12" s="428">
        <f>'8.piel. Socekon.an. aprēķ'!R20</f>
        <v>0</v>
      </c>
      <c r="S12" s="428">
        <f>'8.piel. Socekon.an. aprēķ'!S20</f>
        <v>0</v>
      </c>
      <c r="T12" s="428">
        <f>'8.piel. Socekon.an. aprēķ'!T20</f>
        <v>0</v>
      </c>
      <c r="U12" s="428">
        <f>'8.piel. Socekon.an. aprēķ'!U20</f>
        <v>0</v>
      </c>
      <c r="V12" s="428">
        <f>'8.piel. Socekon.an. aprēķ'!V20</f>
        <v>0</v>
      </c>
      <c r="W12" s="428">
        <f>'8.piel. Socekon.an. aprēķ'!W20</f>
        <v>0</v>
      </c>
      <c r="X12" s="428">
        <f>'8.piel. Socekon.an. aprēķ'!X20</f>
        <v>0</v>
      </c>
      <c r="Y12" s="428">
        <f>'8.piel. Socekon.an. aprēķ'!Y20</f>
        <v>0</v>
      </c>
      <c r="Z12" s="428">
        <f>'8.piel. Socekon.an. aprēķ'!Z20</f>
        <v>0</v>
      </c>
      <c r="AA12" s="64">
        <f t="shared" si="0"/>
        <v>0</v>
      </c>
    </row>
    <row r="13" spans="1:27" ht="12.75">
      <c r="A13" s="106"/>
      <c r="B13" s="46" t="s">
        <v>58</v>
      </c>
      <c r="C13" s="46" t="str">
        <f>'8.piel. Socekon.an. aprēķ'!C28</f>
        <v>Fiskālās korekcijas</v>
      </c>
      <c r="D13" s="46"/>
      <c r="E13" s="107" t="s">
        <v>352</v>
      </c>
      <c r="F13" s="432">
        <f>'8.piel. Socekon.an. aprēķ'!F28</f>
        <v>0</v>
      </c>
      <c r="G13" s="428">
        <f>'8.piel. Socekon.an. aprēķ'!G28</f>
        <v>0</v>
      </c>
      <c r="H13" s="428">
        <f>'8.piel. Socekon.an. aprēķ'!H28</f>
        <v>0</v>
      </c>
      <c r="I13" s="428">
        <f>'8.piel. Socekon.an. aprēķ'!I28</f>
        <v>0</v>
      </c>
      <c r="J13" s="428">
        <f>'8.piel. Socekon.an. aprēķ'!J28</f>
        <v>0</v>
      </c>
      <c r="K13" s="428">
        <f>'8.piel. Socekon.an. aprēķ'!K28</f>
        <v>0</v>
      </c>
      <c r="L13" s="428">
        <f>'8.piel. Socekon.an. aprēķ'!L28</f>
        <v>0</v>
      </c>
      <c r="M13" s="428">
        <f>'8.piel. Socekon.an. aprēķ'!M28</f>
        <v>0</v>
      </c>
      <c r="N13" s="428">
        <f>'8.piel. Socekon.an. aprēķ'!N28</f>
        <v>0</v>
      </c>
      <c r="O13" s="428">
        <f>'8.piel. Socekon.an. aprēķ'!O28</f>
        <v>0</v>
      </c>
      <c r="P13" s="428">
        <f>'8.piel. Socekon.an. aprēķ'!P28</f>
        <v>0</v>
      </c>
      <c r="Q13" s="428">
        <f>'8.piel. Socekon.an. aprēķ'!Q28</f>
        <v>0</v>
      </c>
      <c r="R13" s="428">
        <f>'8.piel. Socekon.an. aprēķ'!R28</f>
        <v>0</v>
      </c>
      <c r="S13" s="428">
        <f>'8.piel. Socekon.an. aprēķ'!S28</f>
        <v>0</v>
      </c>
      <c r="T13" s="428">
        <f>'8.piel. Socekon.an. aprēķ'!T28</f>
        <v>0</v>
      </c>
      <c r="U13" s="428">
        <f>'8.piel. Socekon.an. aprēķ'!U28</f>
        <v>0</v>
      </c>
      <c r="V13" s="428">
        <f>'8.piel. Socekon.an. aprēķ'!V28</f>
        <v>0</v>
      </c>
      <c r="W13" s="428">
        <f>'8.piel. Socekon.an. aprēķ'!W28</f>
        <v>0</v>
      </c>
      <c r="X13" s="428">
        <f>'8.piel. Socekon.an. aprēķ'!X28</f>
        <v>0</v>
      </c>
      <c r="Y13" s="428">
        <f>'8.piel. Socekon.an. aprēķ'!Y28</f>
        <v>0</v>
      </c>
      <c r="Z13" s="428">
        <f>'8.piel. Socekon.an. aprēķ'!Z28</f>
        <v>0</v>
      </c>
      <c r="AA13" s="64">
        <f t="shared" si="0"/>
        <v>0</v>
      </c>
    </row>
    <row r="14" spans="1:27" ht="12.75">
      <c r="A14" s="108"/>
      <c r="B14" s="449" t="s">
        <v>59</v>
      </c>
      <c r="C14" s="49" t="str">
        <f>'8.piel. Socekon.an. aprēķ'!C32</f>
        <v>Finanšu un sociālekonomiskās izmaksas</v>
      </c>
      <c r="D14" s="49"/>
      <c r="E14" s="107" t="s">
        <v>352</v>
      </c>
      <c r="F14" s="221">
        <f>'8.piel. Socekon.an. aprēķ'!F32</f>
        <v>0</v>
      </c>
      <c r="G14" s="170">
        <f>'8.piel. Socekon.an. aprēķ'!G32</f>
        <v>0</v>
      </c>
      <c r="H14" s="170">
        <f>'8.piel. Socekon.an. aprēķ'!H32</f>
        <v>0</v>
      </c>
      <c r="I14" s="170">
        <f>'8.piel. Socekon.an. aprēķ'!I32</f>
        <v>0</v>
      </c>
      <c r="J14" s="170">
        <f>'8.piel. Socekon.an. aprēķ'!J32</f>
        <v>0</v>
      </c>
      <c r="K14" s="170">
        <f>'8.piel. Socekon.an. aprēķ'!K32</f>
        <v>0</v>
      </c>
      <c r="L14" s="170">
        <f>'8.piel. Socekon.an. aprēķ'!L32</f>
        <v>0</v>
      </c>
      <c r="M14" s="170">
        <f>'8.piel. Socekon.an. aprēķ'!M32</f>
        <v>0</v>
      </c>
      <c r="N14" s="170">
        <f>'8.piel. Socekon.an. aprēķ'!N32</f>
        <v>0</v>
      </c>
      <c r="O14" s="170">
        <f>'8.piel. Socekon.an. aprēķ'!O32</f>
        <v>0</v>
      </c>
      <c r="P14" s="170">
        <f>'8.piel. Socekon.an. aprēķ'!P32</f>
        <v>0</v>
      </c>
      <c r="Q14" s="170">
        <f>'8.piel. Socekon.an. aprēķ'!Q32</f>
        <v>0</v>
      </c>
      <c r="R14" s="170">
        <f>'8.piel. Socekon.an. aprēķ'!R32</f>
        <v>0</v>
      </c>
      <c r="S14" s="170">
        <f>'8.piel. Socekon.an. aprēķ'!S32</f>
        <v>0</v>
      </c>
      <c r="T14" s="170">
        <f>'8.piel. Socekon.an. aprēķ'!T32</f>
        <v>0</v>
      </c>
      <c r="U14" s="170">
        <f>'8.piel. Socekon.an. aprēķ'!U32</f>
        <v>0</v>
      </c>
      <c r="V14" s="170">
        <f>'8.piel. Socekon.an. aprēķ'!V32</f>
        <v>0</v>
      </c>
      <c r="W14" s="170">
        <f>'8.piel. Socekon.an. aprēķ'!W32</f>
        <v>0</v>
      </c>
      <c r="X14" s="170">
        <f>'8.piel. Socekon.an. aprēķ'!X32</f>
        <v>0</v>
      </c>
      <c r="Y14" s="170">
        <f>'8.piel. Socekon.an. aprēķ'!Y32</f>
        <v>0</v>
      </c>
      <c r="Z14" s="170">
        <f>'8.piel. Socekon.an. aprēķ'!Z32</f>
        <v>0</v>
      </c>
      <c r="AA14" s="64">
        <f t="shared" si="0"/>
        <v>0</v>
      </c>
    </row>
    <row r="15" spans="1:27" ht="12.75">
      <c r="A15" s="96"/>
      <c r="B15" s="97" t="s">
        <v>60</v>
      </c>
      <c r="C15" s="97" t="s">
        <v>12</v>
      </c>
      <c r="D15" s="97"/>
      <c r="E15" s="139" t="s">
        <v>352</v>
      </c>
      <c r="F15" s="222">
        <f>'8.piel. Socekon.an. aprēķ'!F33</f>
        <v>0</v>
      </c>
      <c r="G15" s="123">
        <f>'8.piel. Socekon.an. aprēķ'!G33</f>
        <v>0</v>
      </c>
      <c r="H15" s="123">
        <f>'8.piel. Socekon.an. aprēķ'!H33</f>
        <v>0</v>
      </c>
      <c r="I15" s="123">
        <f>'8.piel. Socekon.an. aprēķ'!I33</f>
        <v>0</v>
      </c>
      <c r="J15" s="123">
        <f>'8.piel. Socekon.an. aprēķ'!J33</f>
        <v>0</v>
      </c>
      <c r="K15" s="123">
        <f>'8.piel. Socekon.an. aprēķ'!K33</f>
        <v>0</v>
      </c>
      <c r="L15" s="123">
        <f>'8.piel. Socekon.an. aprēķ'!L33</f>
        <v>0</v>
      </c>
      <c r="M15" s="123">
        <f>'8.piel. Socekon.an. aprēķ'!M33</f>
        <v>0</v>
      </c>
      <c r="N15" s="123">
        <f>'8.piel. Socekon.an. aprēķ'!N33</f>
        <v>0</v>
      </c>
      <c r="O15" s="123">
        <f>'8.piel. Socekon.an. aprēķ'!O33</f>
        <v>0</v>
      </c>
      <c r="P15" s="123">
        <f>'8.piel. Socekon.an. aprēķ'!P33</f>
        <v>0</v>
      </c>
      <c r="Q15" s="123">
        <f>'8.piel. Socekon.an. aprēķ'!Q33</f>
        <v>0</v>
      </c>
      <c r="R15" s="123">
        <f>'8.piel. Socekon.an. aprēķ'!R33</f>
        <v>0</v>
      </c>
      <c r="S15" s="123">
        <f>'8.piel. Socekon.an. aprēķ'!S33</f>
        <v>0</v>
      </c>
      <c r="T15" s="123">
        <f>'8.piel. Socekon.an. aprēķ'!T33</f>
        <v>0</v>
      </c>
      <c r="U15" s="123">
        <f>'8.piel. Socekon.an. aprēķ'!U33</f>
        <v>0</v>
      </c>
      <c r="V15" s="123">
        <f>'8.piel. Socekon.an. aprēķ'!V33</f>
        <v>0</v>
      </c>
      <c r="W15" s="123">
        <f>'8.piel. Socekon.an. aprēķ'!W33</f>
        <v>0</v>
      </c>
      <c r="X15" s="123">
        <f>'8.piel. Socekon.an. aprēķ'!X33</f>
        <v>0</v>
      </c>
      <c r="Y15" s="123">
        <f>'8.piel. Socekon.an. aprēķ'!Y33</f>
        <v>0</v>
      </c>
      <c r="Z15" s="123">
        <f>'8.piel. Socekon.an. aprēķ'!Z33</f>
        <v>0</v>
      </c>
      <c r="AA15" s="148">
        <f t="shared" si="0"/>
        <v>0</v>
      </c>
    </row>
    <row r="16" spans="1:27" ht="15">
      <c r="A16" s="134">
        <v>2</v>
      </c>
      <c r="B16" s="135" t="s">
        <v>13</v>
      </c>
      <c r="C16" s="135"/>
      <c r="D16" s="135"/>
      <c r="E16" s="135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</row>
    <row r="17" spans="1:27" ht="12.75">
      <c r="A17" s="99"/>
      <c r="B17" s="99"/>
      <c r="C17" s="99"/>
      <c r="D17" s="99"/>
      <c r="E17" s="100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s="603" customFormat="1" ht="12.75">
      <c r="A18" s="3"/>
      <c r="B18" s="601" t="s">
        <v>14</v>
      </c>
      <c r="C18" s="597" t="s">
        <v>296</v>
      </c>
      <c r="D18" s="597"/>
      <c r="E18" s="598" t="s">
        <v>15</v>
      </c>
      <c r="F18" s="602">
        <v>0.055</v>
      </c>
      <c r="G18" s="3"/>
      <c r="H18" s="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3"/>
      <c r="Z18" s="3"/>
      <c r="AA18" s="3"/>
    </row>
    <row r="19" spans="1:27" ht="12.75">
      <c r="A19" s="99"/>
      <c r="B19" s="99"/>
      <c r="C19" s="114"/>
      <c r="D19" s="114"/>
      <c r="E19" s="100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2.75">
      <c r="A20" s="99"/>
      <c r="B20" s="99" t="s">
        <v>16</v>
      </c>
      <c r="C20" s="114" t="s">
        <v>17</v>
      </c>
      <c r="D20" s="114"/>
      <c r="E20" s="100" t="s">
        <v>18</v>
      </c>
      <c r="F20" s="115">
        <v>0</v>
      </c>
      <c r="G20" s="115">
        <f>F20+1</f>
        <v>1</v>
      </c>
      <c r="H20" s="115">
        <f aca="true" t="shared" si="1" ref="H20:Y20">G20+1</f>
        <v>2</v>
      </c>
      <c r="I20" s="115">
        <f t="shared" si="1"/>
        <v>3</v>
      </c>
      <c r="J20" s="115">
        <f t="shared" si="1"/>
        <v>4</v>
      </c>
      <c r="K20" s="115">
        <f t="shared" si="1"/>
        <v>5</v>
      </c>
      <c r="L20" s="115">
        <f t="shared" si="1"/>
        <v>6</v>
      </c>
      <c r="M20" s="115">
        <f t="shared" si="1"/>
        <v>7</v>
      </c>
      <c r="N20" s="115">
        <f t="shared" si="1"/>
        <v>8</v>
      </c>
      <c r="O20" s="115">
        <f t="shared" si="1"/>
        <v>9</v>
      </c>
      <c r="P20" s="115">
        <f t="shared" si="1"/>
        <v>10</v>
      </c>
      <c r="Q20" s="115">
        <f t="shared" si="1"/>
        <v>11</v>
      </c>
      <c r="R20" s="115">
        <f t="shared" si="1"/>
        <v>12</v>
      </c>
      <c r="S20" s="115">
        <f t="shared" si="1"/>
        <v>13</v>
      </c>
      <c r="T20" s="115">
        <f t="shared" si="1"/>
        <v>14</v>
      </c>
      <c r="U20" s="115">
        <f t="shared" si="1"/>
        <v>15</v>
      </c>
      <c r="V20" s="115">
        <f t="shared" si="1"/>
        <v>16</v>
      </c>
      <c r="W20" s="115">
        <f t="shared" si="1"/>
        <v>17</v>
      </c>
      <c r="X20" s="115">
        <f t="shared" si="1"/>
        <v>18</v>
      </c>
      <c r="Y20" s="115">
        <f t="shared" si="1"/>
        <v>19</v>
      </c>
      <c r="Z20" s="115">
        <f>Y20+1</f>
        <v>20</v>
      </c>
      <c r="AA20" s="99"/>
    </row>
    <row r="21" spans="1:27" ht="12.75">
      <c r="A21" s="99"/>
      <c r="B21" s="99" t="s">
        <v>19</v>
      </c>
      <c r="C21" s="114" t="s">
        <v>20</v>
      </c>
      <c r="D21" s="114"/>
      <c r="E21" s="100" t="s">
        <v>21</v>
      </c>
      <c r="F21" s="116">
        <f>1/(1+$F$18)^F20</f>
        <v>1</v>
      </c>
      <c r="G21" s="116">
        <f aca="true" t="shared" si="2" ref="G21:Z21">1/(1+$F$18)^G20</f>
        <v>0.9478672985781991</v>
      </c>
      <c r="H21" s="116">
        <f t="shared" si="2"/>
        <v>0.8984524157139329</v>
      </c>
      <c r="I21" s="116">
        <f t="shared" si="2"/>
        <v>0.8516136641838227</v>
      </c>
      <c r="J21" s="116">
        <f t="shared" si="2"/>
        <v>0.8072167433022016</v>
      </c>
      <c r="K21" s="116">
        <f t="shared" si="2"/>
        <v>0.7651343538409494</v>
      </c>
      <c r="L21" s="116">
        <f t="shared" si="2"/>
        <v>0.7252458330245966</v>
      </c>
      <c r="M21" s="116">
        <f t="shared" si="2"/>
        <v>0.68743680855412</v>
      </c>
      <c r="N21" s="116">
        <f t="shared" si="2"/>
        <v>0.6515988706674124</v>
      </c>
      <c r="O21" s="116">
        <f t="shared" si="2"/>
        <v>0.6176292612961255</v>
      </c>
      <c r="P21" s="116">
        <f t="shared" si="2"/>
        <v>0.5854305794276071</v>
      </c>
      <c r="Q21" s="116">
        <f t="shared" si="2"/>
        <v>0.5549105018271158</v>
      </c>
      <c r="R21" s="116">
        <f t="shared" si="2"/>
        <v>0.5259815183195411</v>
      </c>
      <c r="S21" s="116">
        <f t="shared" si="2"/>
        <v>0.49856068087160293</v>
      </c>
      <c r="T21" s="116">
        <f t="shared" si="2"/>
        <v>0.47256936575507386</v>
      </c>
      <c r="U21" s="116">
        <f t="shared" si="2"/>
        <v>0.4479330481090748</v>
      </c>
      <c r="V21" s="116">
        <f t="shared" si="2"/>
        <v>0.4245810882550472</v>
      </c>
      <c r="W21" s="116">
        <f t="shared" si="2"/>
        <v>0.40244652915170354</v>
      </c>
      <c r="X21" s="116">
        <f t="shared" si="2"/>
        <v>0.38146590440919764</v>
      </c>
      <c r="Y21" s="116">
        <f t="shared" si="2"/>
        <v>0.36157905631203574</v>
      </c>
      <c r="Z21" s="116">
        <f t="shared" si="2"/>
        <v>0.3427289633289438</v>
      </c>
      <c r="AA21" s="99"/>
    </row>
    <row r="22" spans="1:27" ht="12.75">
      <c r="A22" s="117"/>
      <c r="B22" s="118" t="s">
        <v>22</v>
      </c>
      <c r="C22" s="118" t="s">
        <v>272</v>
      </c>
      <c r="D22" s="118"/>
      <c r="E22" s="138" t="s">
        <v>352</v>
      </c>
      <c r="F22" s="223">
        <f>F8*F21</f>
        <v>0</v>
      </c>
      <c r="G22" s="120">
        <f aca="true" t="shared" si="3" ref="G22:X22">G8*G21</f>
        <v>0</v>
      </c>
      <c r="H22" s="120">
        <f t="shared" si="3"/>
        <v>0</v>
      </c>
      <c r="I22" s="120">
        <f t="shared" si="3"/>
        <v>0</v>
      </c>
      <c r="J22" s="120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0">
        <f t="shared" si="3"/>
        <v>0</v>
      </c>
      <c r="O22" s="120">
        <f t="shared" si="3"/>
        <v>0</v>
      </c>
      <c r="P22" s="120">
        <f t="shared" si="3"/>
        <v>0</v>
      </c>
      <c r="Q22" s="120">
        <f t="shared" si="3"/>
        <v>0</v>
      </c>
      <c r="R22" s="120">
        <f t="shared" si="3"/>
        <v>0</v>
      </c>
      <c r="S22" s="120">
        <f t="shared" si="3"/>
        <v>0</v>
      </c>
      <c r="T22" s="120">
        <f t="shared" si="3"/>
        <v>0</v>
      </c>
      <c r="U22" s="120">
        <f t="shared" si="3"/>
        <v>0</v>
      </c>
      <c r="V22" s="120">
        <f t="shared" si="3"/>
        <v>0</v>
      </c>
      <c r="W22" s="120">
        <f t="shared" si="3"/>
        <v>0</v>
      </c>
      <c r="X22" s="120">
        <f t="shared" si="3"/>
        <v>0</v>
      </c>
      <c r="Y22" s="120">
        <f>Y8*Y21</f>
        <v>0</v>
      </c>
      <c r="Z22" s="120">
        <f>Z8*Z21</f>
        <v>0</v>
      </c>
      <c r="AA22" s="147">
        <f>SUM(F22:Z22)</f>
        <v>0</v>
      </c>
    </row>
    <row r="23" spans="1:27" ht="12.75">
      <c r="A23" s="106"/>
      <c r="B23" s="46" t="s">
        <v>24</v>
      </c>
      <c r="C23" s="46" t="s">
        <v>290</v>
      </c>
      <c r="D23" s="46"/>
      <c r="E23" s="107"/>
      <c r="F23" s="224">
        <f>F9*F21</f>
        <v>0</v>
      </c>
      <c r="G23" s="122">
        <f aca="true" t="shared" si="4" ref="G23:Z23">G9*G21</f>
        <v>0</v>
      </c>
      <c r="H23" s="122">
        <f t="shared" si="4"/>
        <v>0</v>
      </c>
      <c r="I23" s="122">
        <f t="shared" si="4"/>
        <v>0</v>
      </c>
      <c r="J23" s="122">
        <f t="shared" si="4"/>
        <v>0</v>
      </c>
      <c r="K23" s="122">
        <f t="shared" si="4"/>
        <v>0</v>
      </c>
      <c r="L23" s="122">
        <f t="shared" si="4"/>
        <v>0</v>
      </c>
      <c r="M23" s="122">
        <f t="shared" si="4"/>
        <v>0</v>
      </c>
      <c r="N23" s="122">
        <f t="shared" si="4"/>
        <v>0</v>
      </c>
      <c r="O23" s="122">
        <f t="shared" si="4"/>
        <v>0</v>
      </c>
      <c r="P23" s="122">
        <f t="shared" si="4"/>
        <v>0</v>
      </c>
      <c r="Q23" s="122">
        <f t="shared" si="4"/>
        <v>0</v>
      </c>
      <c r="R23" s="122">
        <f t="shared" si="4"/>
        <v>0</v>
      </c>
      <c r="S23" s="122">
        <f t="shared" si="4"/>
        <v>0</v>
      </c>
      <c r="T23" s="122">
        <f t="shared" si="4"/>
        <v>0</v>
      </c>
      <c r="U23" s="122">
        <f t="shared" si="4"/>
        <v>0</v>
      </c>
      <c r="V23" s="122">
        <f t="shared" si="4"/>
        <v>0</v>
      </c>
      <c r="W23" s="122">
        <f t="shared" si="4"/>
        <v>0</v>
      </c>
      <c r="X23" s="122">
        <f t="shared" si="4"/>
        <v>0</v>
      </c>
      <c r="Y23" s="122">
        <f t="shared" si="4"/>
        <v>0</v>
      </c>
      <c r="Z23" s="122">
        <f t="shared" si="4"/>
        <v>0</v>
      </c>
      <c r="AA23" s="64">
        <f aca="true" t="shared" si="5" ref="AA23:AA28">SUM(F23:Z23)</f>
        <v>0</v>
      </c>
    </row>
    <row r="24" spans="1:27" ht="12.75">
      <c r="A24" s="106"/>
      <c r="B24" s="46" t="s">
        <v>26</v>
      </c>
      <c r="C24" s="46" t="s">
        <v>291</v>
      </c>
      <c r="D24" s="46"/>
      <c r="E24" s="107"/>
      <c r="F24" s="224">
        <f>F10*F21</f>
        <v>0</v>
      </c>
      <c r="G24" s="122">
        <f aca="true" t="shared" si="6" ref="G24:Z24">G10*G21</f>
        <v>0</v>
      </c>
      <c r="H24" s="122">
        <f t="shared" si="6"/>
        <v>0</v>
      </c>
      <c r="I24" s="122">
        <f t="shared" si="6"/>
        <v>0</v>
      </c>
      <c r="J24" s="122">
        <f t="shared" si="6"/>
        <v>0</v>
      </c>
      <c r="K24" s="122">
        <f t="shared" si="6"/>
        <v>0</v>
      </c>
      <c r="L24" s="122">
        <f t="shared" si="6"/>
        <v>0</v>
      </c>
      <c r="M24" s="122">
        <f t="shared" si="6"/>
        <v>0</v>
      </c>
      <c r="N24" s="122">
        <f t="shared" si="6"/>
        <v>0</v>
      </c>
      <c r="O24" s="122">
        <f t="shared" si="6"/>
        <v>0</v>
      </c>
      <c r="P24" s="122">
        <f t="shared" si="6"/>
        <v>0</v>
      </c>
      <c r="Q24" s="122">
        <f t="shared" si="6"/>
        <v>0</v>
      </c>
      <c r="R24" s="122">
        <f t="shared" si="6"/>
        <v>0</v>
      </c>
      <c r="S24" s="122">
        <f t="shared" si="6"/>
        <v>0</v>
      </c>
      <c r="T24" s="122">
        <f t="shared" si="6"/>
        <v>0</v>
      </c>
      <c r="U24" s="122">
        <f t="shared" si="6"/>
        <v>0</v>
      </c>
      <c r="V24" s="122">
        <f t="shared" si="6"/>
        <v>0</v>
      </c>
      <c r="W24" s="122">
        <f t="shared" si="6"/>
        <v>0</v>
      </c>
      <c r="X24" s="122">
        <f t="shared" si="6"/>
        <v>0</v>
      </c>
      <c r="Y24" s="122">
        <f t="shared" si="6"/>
        <v>0</v>
      </c>
      <c r="Z24" s="122">
        <f t="shared" si="6"/>
        <v>0</v>
      </c>
      <c r="AA24" s="64">
        <f t="shared" si="5"/>
        <v>0</v>
      </c>
    </row>
    <row r="25" spans="1:27" ht="12.75">
      <c r="A25" s="106"/>
      <c r="B25" s="46" t="s">
        <v>28</v>
      </c>
      <c r="C25" s="46" t="s">
        <v>292</v>
      </c>
      <c r="D25" s="46"/>
      <c r="E25" s="107"/>
      <c r="F25" s="224">
        <f>F11*F21</f>
        <v>0</v>
      </c>
      <c r="G25" s="122">
        <f aca="true" t="shared" si="7" ref="G25:Z25">G11*G21</f>
        <v>0</v>
      </c>
      <c r="H25" s="122">
        <f t="shared" si="7"/>
        <v>0</v>
      </c>
      <c r="I25" s="122">
        <f t="shared" si="7"/>
        <v>0</v>
      </c>
      <c r="J25" s="122">
        <f t="shared" si="7"/>
        <v>0</v>
      </c>
      <c r="K25" s="122">
        <f t="shared" si="7"/>
        <v>0</v>
      </c>
      <c r="L25" s="122">
        <f t="shared" si="7"/>
        <v>0</v>
      </c>
      <c r="M25" s="122">
        <f t="shared" si="7"/>
        <v>0</v>
      </c>
      <c r="N25" s="122">
        <f t="shared" si="7"/>
        <v>0</v>
      </c>
      <c r="O25" s="122">
        <f t="shared" si="7"/>
        <v>0</v>
      </c>
      <c r="P25" s="122">
        <f t="shared" si="7"/>
        <v>0</v>
      </c>
      <c r="Q25" s="122">
        <f t="shared" si="7"/>
        <v>0</v>
      </c>
      <c r="R25" s="122">
        <f t="shared" si="7"/>
        <v>0</v>
      </c>
      <c r="S25" s="122">
        <f t="shared" si="7"/>
        <v>0</v>
      </c>
      <c r="T25" s="122">
        <f t="shared" si="7"/>
        <v>0</v>
      </c>
      <c r="U25" s="122">
        <f t="shared" si="7"/>
        <v>0</v>
      </c>
      <c r="V25" s="122">
        <f t="shared" si="7"/>
        <v>0</v>
      </c>
      <c r="W25" s="122">
        <f t="shared" si="7"/>
        <v>0</v>
      </c>
      <c r="X25" s="122">
        <f t="shared" si="7"/>
        <v>0</v>
      </c>
      <c r="Y25" s="122">
        <f t="shared" si="7"/>
        <v>0</v>
      </c>
      <c r="Z25" s="122">
        <f t="shared" si="7"/>
        <v>0</v>
      </c>
      <c r="AA25" s="64">
        <f t="shared" si="5"/>
        <v>0</v>
      </c>
    </row>
    <row r="26" spans="1:27" ht="12.75">
      <c r="A26" s="106"/>
      <c r="B26" s="46" t="s">
        <v>30</v>
      </c>
      <c r="C26" s="46" t="s">
        <v>293</v>
      </c>
      <c r="D26" s="46"/>
      <c r="E26" s="107"/>
      <c r="F26" s="224">
        <f>F12*F21</f>
        <v>0</v>
      </c>
      <c r="G26" s="122">
        <f aca="true" t="shared" si="8" ref="G26:Z26">G12*G21</f>
        <v>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22">
        <f t="shared" si="8"/>
        <v>0</v>
      </c>
      <c r="N26" s="122">
        <f t="shared" si="8"/>
        <v>0</v>
      </c>
      <c r="O26" s="122">
        <f t="shared" si="8"/>
        <v>0</v>
      </c>
      <c r="P26" s="122">
        <f t="shared" si="8"/>
        <v>0</v>
      </c>
      <c r="Q26" s="122">
        <f t="shared" si="8"/>
        <v>0</v>
      </c>
      <c r="R26" s="122">
        <f t="shared" si="8"/>
        <v>0</v>
      </c>
      <c r="S26" s="122">
        <f t="shared" si="8"/>
        <v>0</v>
      </c>
      <c r="T26" s="122">
        <f t="shared" si="8"/>
        <v>0</v>
      </c>
      <c r="U26" s="122">
        <f t="shared" si="8"/>
        <v>0</v>
      </c>
      <c r="V26" s="122">
        <f t="shared" si="8"/>
        <v>0</v>
      </c>
      <c r="W26" s="122">
        <f t="shared" si="8"/>
        <v>0</v>
      </c>
      <c r="X26" s="122">
        <f t="shared" si="8"/>
        <v>0</v>
      </c>
      <c r="Y26" s="122">
        <f t="shared" si="8"/>
        <v>0</v>
      </c>
      <c r="Z26" s="122">
        <f t="shared" si="8"/>
        <v>0</v>
      </c>
      <c r="AA26" s="64">
        <f t="shared" si="5"/>
        <v>0</v>
      </c>
    </row>
    <row r="27" spans="1:27" ht="12.75">
      <c r="A27" s="106"/>
      <c r="B27" s="46" t="s">
        <v>116</v>
      </c>
      <c r="C27" s="46" t="s">
        <v>294</v>
      </c>
      <c r="D27" s="46"/>
      <c r="E27" s="107"/>
      <c r="F27" s="224">
        <f>F13*F21</f>
        <v>0</v>
      </c>
      <c r="G27" s="122">
        <f aca="true" t="shared" si="9" ref="G27:Z27">G13*G21</f>
        <v>0</v>
      </c>
      <c r="H27" s="122">
        <f t="shared" si="9"/>
        <v>0</v>
      </c>
      <c r="I27" s="122">
        <f t="shared" si="9"/>
        <v>0</v>
      </c>
      <c r="J27" s="122">
        <f t="shared" si="9"/>
        <v>0</v>
      </c>
      <c r="K27" s="122">
        <f t="shared" si="9"/>
        <v>0</v>
      </c>
      <c r="L27" s="122">
        <f t="shared" si="9"/>
        <v>0</v>
      </c>
      <c r="M27" s="122">
        <f t="shared" si="9"/>
        <v>0</v>
      </c>
      <c r="N27" s="122">
        <f t="shared" si="9"/>
        <v>0</v>
      </c>
      <c r="O27" s="122">
        <f t="shared" si="9"/>
        <v>0</v>
      </c>
      <c r="P27" s="122">
        <f t="shared" si="9"/>
        <v>0</v>
      </c>
      <c r="Q27" s="122">
        <f t="shared" si="9"/>
        <v>0</v>
      </c>
      <c r="R27" s="122">
        <f t="shared" si="9"/>
        <v>0</v>
      </c>
      <c r="S27" s="122">
        <f t="shared" si="9"/>
        <v>0</v>
      </c>
      <c r="T27" s="122">
        <f t="shared" si="9"/>
        <v>0</v>
      </c>
      <c r="U27" s="122">
        <f t="shared" si="9"/>
        <v>0</v>
      </c>
      <c r="V27" s="122">
        <f t="shared" si="9"/>
        <v>0</v>
      </c>
      <c r="W27" s="122">
        <f t="shared" si="9"/>
        <v>0</v>
      </c>
      <c r="X27" s="122">
        <f t="shared" si="9"/>
        <v>0</v>
      </c>
      <c r="Y27" s="122">
        <f t="shared" si="9"/>
        <v>0</v>
      </c>
      <c r="Z27" s="122">
        <f t="shared" si="9"/>
        <v>0</v>
      </c>
      <c r="AA27" s="64">
        <f t="shared" si="5"/>
        <v>0</v>
      </c>
    </row>
    <row r="28" spans="1:27" ht="12.75">
      <c r="A28" s="106"/>
      <c r="B28" s="46" t="s">
        <v>64</v>
      </c>
      <c r="C28" s="46" t="s">
        <v>279</v>
      </c>
      <c r="D28" s="46"/>
      <c r="E28" s="107"/>
      <c r="F28" s="224">
        <f>F14*F21</f>
        <v>0</v>
      </c>
      <c r="G28" s="122">
        <f aca="true" t="shared" si="10" ref="G28:Z28">G14*G21</f>
        <v>0</v>
      </c>
      <c r="H28" s="122">
        <f t="shared" si="10"/>
        <v>0</v>
      </c>
      <c r="I28" s="122">
        <f t="shared" si="10"/>
        <v>0</v>
      </c>
      <c r="J28" s="122">
        <f t="shared" si="10"/>
        <v>0</v>
      </c>
      <c r="K28" s="122">
        <f t="shared" si="10"/>
        <v>0</v>
      </c>
      <c r="L28" s="122">
        <f t="shared" si="10"/>
        <v>0</v>
      </c>
      <c r="M28" s="122">
        <f t="shared" si="10"/>
        <v>0</v>
      </c>
      <c r="N28" s="122">
        <f t="shared" si="10"/>
        <v>0</v>
      </c>
      <c r="O28" s="122">
        <f t="shared" si="10"/>
        <v>0</v>
      </c>
      <c r="P28" s="122">
        <f t="shared" si="10"/>
        <v>0</v>
      </c>
      <c r="Q28" s="122">
        <f t="shared" si="10"/>
        <v>0</v>
      </c>
      <c r="R28" s="122">
        <f t="shared" si="10"/>
        <v>0</v>
      </c>
      <c r="S28" s="122">
        <f t="shared" si="10"/>
        <v>0</v>
      </c>
      <c r="T28" s="122">
        <f t="shared" si="10"/>
        <v>0</v>
      </c>
      <c r="U28" s="122">
        <f t="shared" si="10"/>
        <v>0</v>
      </c>
      <c r="V28" s="122">
        <f t="shared" si="10"/>
        <v>0</v>
      </c>
      <c r="W28" s="122">
        <f t="shared" si="10"/>
        <v>0</v>
      </c>
      <c r="X28" s="122">
        <f t="shared" si="10"/>
        <v>0</v>
      </c>
      <c r="Y28" s="122">
        <f t="shared" si="10"/>
        <v>0</v>
      </c>
      <c r="Z28" s="122">
        <f t="shared" si="10"/>
        <v>0</v>
      </c>
      <c r="AA28" s="64">
        <f t="shared" si="5"/>
        <v>0</v>
      </c>
    </row>
    <row r="29" spans="1:27" ht="12.75">
      <c r="A29" s="96"/>
      <c r="B29" s="97" t="s">
        <v>281</v>
      </c>
      <c r="C29" s="97" t="s">
        <v>31</v>
      </c>
      <c r="D29" s="97"/>
      <c r="E29" s="139" t="s">
        <v>352</v>
      </c>
      <c r="F29" s="222">
        <f aca="true" t="shared" si="11" ref="F29:Y29">F15*F21</f>
        <v>0</v>
      </c>
      <c r="G29" s="123">
        <f t="shared" si="11"/>
        <v>0</v>
      </c>
      <c r="H29" s="123">
        <f t="shared" si="11"/>
        <v>0</v>
      </c>
      <c r="I29" s="123">
        <f t="shared" si="11"/>
        <v>0</v>
      </c>
      <c r="J29" s="123">
        <f t="shared" si="11"/>
        <v>0</v>
      </c>
      <c r="K29" s="123">
        <f t="shared" si="11"/>
        <v>0</v>
      </c>
      <c r="L29" s="123">
        <f t="shared" si="11"/>
        <v>0</v>
      </c>
      <c r="M29" s="123">
        <f>M15*M21</f>
        <v>0</v>
      </c>
      <c r="N29" s="123">
        <f t="shared" si="11"/>
        <v>0</v>
      </c>
      <c r="O29" s="123">
        <f t="shared" si="11"/>
        <v>0</v>
      </c>
      <c r="P29" s="123">
        <f t="shared" si="11"/>
        <v>0</v>
      </c>
      <c r="Q29" s="123">
        <f t="shared" si="11"/>
        <v>0</v>
      </c>
      <c r="R29" s="123">
        <f t="shared" si="11"/>
        <v>0</v>
      </c>
      <c r="S29" s="123">
        <f t="shared" si="11"/>
        <v>0</v>
      </c>
      <c r="T29" s="123">
        <f t="shared" si="11"/>
        <v>0</v>
      </c>
      <c r="U29" s="123">
        <f t="shared" si="11"/>
        <v>0</v>
      </c>
      <c r="V29" s="123">
        <f t="shared" si="11"/>
        <v>0</v>
      </c>
      <c r="W29" s="123">
        <f t="shared" si="11"/>
        <v>0</v>
      </c>
      <c r="X29" s="123">
        <f t="shared" si="11"/>
        <v>0</v>
      </c>
      <c r="Y29" s="123">
        <f t="shared" si="11"/>
        <v>0</v>
      </c>
      <c r="Z29" s="123">
        <f>Z15*Z21</f>
        <v>0</v>
      </c>
      <c r="AA29" s="148">
        <f>SUM(F29:Z29)</f>
        <v>0</v>
      </c>
    </row>
    <row r="30" spans="1:27" ht="12.75">
      <c r="A30" s="99"/>
      <c r="B30" s="99"/>
      <c r="C30" s="99"/>
      <c r="D30" s="99"/>
      <c r="E30" s="100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7" ht="15">
      <c r="A31" s="134">
        <v>3</v>
      </c>
      <c r="B31" s="135" t="s">
        <v>32</v>
      </c>
      <c r="C31" s="135"/>
      <c r="D31" s="135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7"/>
    </row>
    <row r="32" spans="1:27" ht="12.75">
      <c r="A32" s="97"/>
      <c r="B32" s="97"/>
      <c r="C32" s="97"/>
      <c r="D32" s="97"/>
      <c r="E32" s="124"/>
      <c r="F32" s="125" t="s">
        <v>34</v>
      </c>
      <c r="G32" s="125"/>
      <c r="H32" s="125" t="s">
        <v>35</v>
      </c>
      <c r="I32" s="125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</row>
    <row r="33" spans="1:27" ht="12.75">
      <c r="A33" s="99"/>
      <c r="B33" s="99" t="s">
        <v>36</v>
      </c>
      <c r="C33" s="99" t="s">
        <v>197</v>
      </c>
      <c r="D33" s="99"/>
      <c r="E33" s="126"/>
      <c r="F33" s="127">
        <f>AA8</f>
        <v>0</v>
      </c>
      <c r="G33" s="127"/>
      <c r="H33" s="128">
        <f>AA22</f>
        <v>0</v>
      </c>
      <c r="I33" s="6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</row>
    <row r="34" spans="1:27" ht="12.75">
      <c r="A34" s="99"/>
      <c r="B34" s="99" t="s">
        <v>38</v>
      </c>
      <c r="C34" s="99" t="s">
        <v>198</v>
      </c>
      <c r="D34" s="99"/>
      <c r="E34" s="126"/>
      <c r="F34" s="127">
        <f aca="true" t="shared" si="12" ref="F34:F40">AA9</f>
        <v>0</v>
      </c>
      <c r="G34" s="127"/>
      <c r="H34" s="128">
        <f aca="true" t="shared" si="13" ref="H34:H40">AA23</f>
        <v>0</v>
      </c>
      <c r="I34" s="6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ht="12.75">
      <c r="A35" s="99"/>
      <c r="B35" s="99" t="s">
        <v>39</v>
      </c>
      <c r="C35" s="99" t="s">
        <v>199</v>
      </c>
      <c r="D35" s="99"/>
      <c r="E35" s="126"/>
      <c r="F35" s="127">
        <f t="shared" si="12"/>
        <v>0</v>
      </c>
      <c r="G35" s="127"/>
      <c r="H35" s="128">
        <f t="shared" si="13"/>
        <v>0</v>
      </c>
      <c r="I35" s="6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</row>
    <row r="36" spans="1:27" ht="12.75">
      <c r="A36" s="99"/>
      <c r="B36" s="99" t="s">
        <v>40</v>
      </c>
      <c r="C36" s="99" t="s">
        <v>200</v>
      </c>
      <c r="D36" s="99"/>
      <c r="E36" s="126"/>
      <c r="F36" s="127">
        <f t="shared" si="12"/>
        <v>0</v>
      </c>
      <c r="G36" s="127"/>
      <c r="H36" s="128">
        <f t="shared" si="13"/>
        <v>0</v>
      </c>
      <c r="I36" s="6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ht="12.75">
      <c r="A37" s="99"/>
      <c r="B37" s="99" t="s">
        <v>42</v>
      </c>
      <c r="C37" s="99" t="s">
        <v>201</v>
      </c>
      <c r="D37" s="99"/>
      <c r="E37" s="126"/>
      <c r="F37" s="127">
        <f t="shared" si="12"/>
        <v>0</v>
      </c>
      <c r="G37" s="127"/>
      <c r="H37" s="128">
        <f t="shared" si="13"/>
        <v>0</v>
      </c>
      <c r="I37" s="6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ht="12.75">
      <c r="A38" s="99"/>
      <c r="B38" s="99" t="s">
        <v>117</v>
      </c>
      <c r="C38" s="99" t="s">
        <v>126</v>
      </c>
      <c r="D38" s="99"/>
      <c r="E38" s="126"/>
      <c r="F38" s="127">
        <f t="shared" si="12"/>
        <v>0</v>
      </c>
      <c r="G38" s="127"/>
      <c r="H38" s="128">
        <f t="shared" si="13"/>
        <v>0</v>
      </c>
      <c r="I38" s="68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1:27" ht="12.75">
      <c r="A39" s="99"/>
      <c r="B39" s="99" t="s">
        <v>85</v>
      </c>
      <c r="C39" s="99" t="s">
        <v>216</v>
      </c>
      <c r="D39" s="99"/>
      <c r="E39" s="126"/>
      <c r="F39" s="127">
        <f t="shared" si="12"/>
        <v>0</v>
      </c>
      <c r="G39" s="127"/>
      <c r="H39" s="128">
        <f t="shared" si="13"/>
        <v>0</v>
      </c>
      <c r="I39" s="6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ht="12.75">
      <c r="A40" s="99"/>
      <c r="B40" s="99" t="s">
        <v>285</v>
      </c>
      <c r="C40" s="99" t="s">
        <v>12</v>
      </c>
      <c r="D40" s="99"/>
      <c r="E40" s="126"/>
      <c r="F40" s="127">
        <f t="shared" si="12"/>
        <v>0</v>
      </c>
      <c r="G40" s="127"/>
      <c r="H40" s="128">
        <f t="shared" si="13"/>
        <v>0</v>
      </c>
      <c r="I40" s="68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</row>
    <row r="41" spans="1:27" ht="15">
      <c r="A41" s="134">
        <v>4</v>
      </c>
      <c r="B41" s="135" t="s">
        <v>43</v>
      </c>
      <c r="C41" s="135"/>
      <c r="D41" s="135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7"/>
    </row>
    <row r="42" spans="1:27" ht="38.25">
      <c r="A42" s="97"/>
      <c r="B42" s="97"/>
      <c r="C42" s="97"/>
      <c r="D42" s="97"/>
      <c r="E42" s="613" t="s">
        <v>33</v>
      </c>
      <c r="F42" s="97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</row>
    <row r="43" spans="1:27" ht="12.75">
      <c r="A43" s="99"/>
      <c r="B43" s="99" t="s">
        <v>44</v>
      </c>
      <c r="C43" s="99" t="s">
        <v>74</v>
      </c>
      <c r="D43" s="99"/>
      <c r="E43" s="612" t="s">
        <v>349</v>
      </c>
      <c r="F43" s="129">
        <f>H40</f>
        <v>0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1:27" ht="12.75">
      <c r="A44" s="99"/>
      <c r="B44" s="99" t="s">
        <v>73</v>
      </c>
      <c r="C44" s="99" t="s">
        <v>75</v>
      </c>
      <c r="D44" s="99"/>
      <c r="E44" s="612" t="s">
        <v>350</v>
      </c>
      <c r="F44" s="196" t="e">
        <f>IRR(F15:Y15)</f>
        <v>#NUM!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  <row r="45" spans="2:6" ht="12.75">
      <c r="B45" s="99" t="s">
        <v>47</v>
      </c>
      <c r="C45" s="93" t="s">
        <v>76</v>
      </c>
      <c r="E45" s="612" t="s">
        <v>351</v>
      </c>
      <c r="F45" s="133" t="e">
        <f>H35/ABS(H39)</f>
        <v>#DIV/0!</v>
      </c>
    </row>
    <row r="46" spans="2:5" ht="12.75">
      <c r="B46" s="99"/>
      <c r="E46" s="132"/>
    </row>
  </sheetData>
  <sheetProtection/>
  <dataValidations count="1">
    <dataValidation type="decimal" allowBlank="1" showInputMessage="1" showErrorMessage="1" sqref="F18">
      <formula1>0</formula1>
      <formula2>100</formula2>
    </dataValidation>
  </dataValidations>
  <printOptions horizontalCentered="1"/>
  <pageMargins left="0.11811023622047245" right="0.11811023622047245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&amp;CSociālekonomiskā analīze&amp;R7.pielikums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1" sqref="E31"/>
    </sheetView>
  </sheetViews>
  <sheetFormatPr defaultColWidth="9.140625" defaultRowHeight="12.75"/>
  <cols>
    <col min="1" max="1" width="3.00390625" style="149" customWidth="1"/>
    <col min="2" max="2" width="9.57421875" style="149" customWidth="1"/>
    <col min="3" max="3" width="51.421875" style="149" customWidth="1"/>
    <col min="4" max="4" width="48.57421875" style="149" hidden="1" customWidth="1"/>
    <col min="5" max="5" width="7.7109375" style="149" customWidth="1"/>
    <col min="6" max="6" width="13.8515625" style="149" customWidth="1"/>
    <col min="7" max="13" width="9.140625" style="149" customWidth="1"/>
    <col min="14" max="15" width="9.28125" style="149" bestFit="1" customWidth="1"/>
    <col min="16" max="16" width="9.7109375" style="149" bestFit="1" customWidth="1"/>
    <col min="17" max="25" width="9.28125" style="149" bestFit="1" customWidth="1"/>
    <col min="26" max="26" width="9.28125" style="149" customWidth="1"/>
    <col min="27" max="27" width="10.28125" style="149" bestFit="1" customWidth="1"/>
    <col min="28" max="16384" width="9.140625" style="149" customWidth="1"/>
  </cols>
  <sheetData>
    <row r="1" spans="1:27" ht="15">
      <c r="A1" s="271" t="s">
        <v>100</v>
      </c>
      <c r="B1" s="272"/>
      <c r="C1" s="272"/>
      <c r="D1" s="272"/>
      <c r="E1" s="273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4"/>
    </row>
    <row r="2" spans="1:27" ht="12.75">
      <c r="A2" s="275"/>
      <c r="B2" s="276"/>
      <c r="C2" s="277"/>
      <c r="D2" s="277"/>
      <c r="E2" s="278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9"/>
    </row>
    <row r="3" spans="1:27" ht="12.75">
      <c r="A3" s="280"/>
      <c r="B3" s="281"/>
      <c r="C3" s="281"/>
      <c r="D3" s="281"/>
      <c r="E3" s="397" t="s">
        <v>1</v>
      </c>
      <c r="F3" s="282">
        <f>'3.pielik. Invest.n.pl. aprēķ.'!F3</f>
        <v>2014</v>
      </c>
      <c r="G3" s="282">
        <f>'3.pielik. Invest.n.pl. aprēķ.'!G3</f>
        <v>2015</v>
      </c>
      <c r="H3" s="282">
        <f>'3.pielik. Invest.n.pl. aprēķ.'!H3</f>
        <v>2016</v>
      </c>
      <c r="I3" s="282">
        <f>'3.pielik. Invest.n.pl. aprēķ.'!I3</f>
        <v>2017</v>
      </c>
      <c r="J3" s="282">
        <f>'3.pielik. Invest.n.pl. aprēķ.'!J3</f>
        <v>2018</v>
      </c>
      <c r="K3" s="282">
        <f>'3.pielik. Invest.n.pl. aprēķ.'!K3</f>
        <v>2019</v>
      </c>
      <c r="L3" s="282">
        <f>'3.pielik. Invest.n.pl. aprēķ.'!L3</f>
        <v>2020</v>
      </c>
      <c r="M3" s="282">
        <f>'3.pielik. Invest.n.pl. aprēķ.'!M3</f>
        <v>2021</v>
      </c>
      <c r="N3" s="282">
        <f>'3.pielik. Invest.n.pl. aprēķ.'!N3</f>
        <v>2022</v>
      </c>
      <c r="O3" s="282">
        <f>'3.pielik. Invest.n.pl. aprēķ.'!O3</f>
        <v>2023</v>
      </c>
      <c r="P3" s="282">
        <f>'3.pielik. Invest.n.pl. aprēķ.'!P3</f>
        <v>2024</v>
      </c>
      <c r="Q3" s="282">
        <f>'3.pielik. Invest.n.pl. aprēķ.'!Q3</f>
        <v>2025</v>
      </c>
      <c r="R3" s="282">
        <f>'3.pielik. Invest.n.pl. aprēķ.'!R3</f>
        <v>2026</v>
      </c>
      <c r="S3" s="282">
        <f>'3.pielik. Invest.n.pl. aprēķ.'!S3</f>
        <v>2027</v>
      </c>
      <c r="T3" s="282">
        <f>'3.pielik. Invest.n.pl. aprēķ.'!T3</f>
        <v>2028</v>
      </c>
      <c r="U3" s="282">
        <f>'3.pielik. Invest.n.pl. aprēķ.'!U3</f>
        <v>2029</v>
      </c>
      <c r="V3" s="282">
        <f>'3.pielik. Invest.n.pl. aprēķ.'!V3</f>
        <v>2030</v>
      </c>
      <c r="W3" s="282">
        <f>'3.pielik. Invest.n.pl. aprēķ.'!W3</f>
        <v>2031</v>
      </c>
      <c r="X3" s="282">
        <f>'3.pielik. Invest.n.pl. aprēķ.'!X3</f>
        <v>2032</v>
      </c>
      <c r="Y3" s="282">
        <f>'3.pielik. Invest.n.pl. aprēķ.'!Y3</f>
        <v>2033</v>
      </c>
      <c r="Z3" s="282">
        <f>'3.pielik. Invest.n.pl. aprēķ.'!Z3</f>
        <v>2034</v>
      </c>
      <c r="AA3" s="283" t="s">
        <v>2</v>
      </c>
    </row>
    <row r="4" spans="1:27" ht="12.75">
      <c r="A4" s="150"/>
      <c r="B4" s="150"/>
      <c r="C4" s="150"/>
      <c r="D4" s="150"/>
      <c r="E4" s="417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152"/>
    </row>
    <row r="5" spans="1:27" ht="15">
      <c r="A5" s="284"/>
      <c r="B5" s="285" t="s">
        <v>226</v>
      </c>
      <c r="C5" s="285"/>
      <c r="D5" s="285"/>
      <c r="E5" s="285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7"/>
    </row>
    <row r="6" spans="1:27" ht="12.75">
      <c r="A6" s="150"/>
      <c r="B6" s="150"/>
      <c r="C6" s="150"/>
      <c r="D6" s="150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s="155" customFormat="1" ht="12.75">
      <c r="A7" s="153"/>
      <c r="B7" s="365">
        <v>1</v>
      </c>
      <c r="C7" s="154" t="s">
        <v>197</v>
      </c>
      <c r="D7" s="154"/>
      <c r="E7" s="226" t="s">
        <v>352</v>
      </c>
      <c r="F7" s="371">
        <f>SUM(F8:F11)</f>
        <v>0</v>
      </c>
      <c r="G7" s="372">
        <f>SUM(G8:G11)</f>
        <v>0</v>
      </c>
      <c r="H7" s="372">
        <f aca="true" t="shared" si="0" ref="H7:Z7">SUM(H8:H11)</f>
        <v>0</v>
      </c>
      <c r="I7" s="372">
        <f t="shared" si="0"/>
        <v>0</v>
      </c>
      <c r="J7" s="372">
        <f t="shared" si="0"/>
        <v>0</v>
      </c>
      <c r="K7" s="372">
        <f t="shared" si="0"/>
        <v>0</v>
      </c>
      <c r="L7" s="372">
        <f t="shared" si="0"/>
        <v>0</v>
      </c>
      <c r="M7" s="372">
        <f t="shared" si="0"/>
        <v>0</v>
      </c>
      <c r="N7" s="372">
        <f t="shared" si="0"/>
        <v>0</v>
      </c>
      <c r="O7" s="372">
        <f t="shared" si="0"/>
        <v>0</v>
      </c>
      <c r="P7" s="372">
        <f t="shared" si="0"/>
        <v>0</v>
      </c>
      <c r="Q7" s="372">
        <f t="shared" si="0"/>
        <v>0</v>
      </c>
      <c r="R7" s="372">
        <f t="shared" si="0"/>
        <v>0</v>
      </c>
      <c r="S7" s="372">
        <f t="shared" si="0"/>
        <v>0</v>
      </c>
      <c r="T7" s="372">
        <f t="shared" si="0"/>
        <v>0</v>
      </c>
      <c r="U7" s="372">
        <f t="shared" si="0"/>
        <v>0</v>
      </c>
      <c r="V7" s="372">
        <f t="shared" si="0"/>
        <v>0</v>
      </c>
      <c r="W7" s="372">
        <f t="shared" si="0"/>
        <v>0</v>
      </c>
      <c r="X7" s="372">
        <f t="shared" si="0"/>
        <v>0</v>
      </c>
      <c r="Y7" s="372">
        <f t="shared" si="0"/>
        <v>0</v>
      </c>
      <c r="Z7" s="372">
        <f t="shared" si="0"/>
        <v>0</v>
      </c>
      <c r="AA7" s="143">
        <f>SUM(F7:Z7)</f>
        <v>0</v>
      </c>
    </row>
    <row r="8" spans="1:27" ht="12.75">
      <c r="A8" s="156"/>
      <c r="B8" s="369" t="s">
        <v>3</v>
      </c>
      <c r="C8" s="369"/>
      <c r="D8" s="157"/>
      <c r="E8" s="227" t="s">
        <v>352</v>
      </c>
      <c r="F8" s="230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231">
        <f aca="true" t="shared" si="1" ref="AA8:AA31">SUM(F8:Z8)</f>
        <v>0</v>
      </c>
    </row>
    <row r="9" spans="1:27" ht="12.75">
      <c r="A9" s="156"/>
      <c r="B9" s="369" t="s">
        <v>5</v>
      </c>
      <c r="C9" s="369"/>
      <c r="D9" s="157"/>
      <c r="E9" s="227" t="s">
        <v>352</v>
      </c>
      <c r="F9" s="230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231">
        <f t="shared" si="1"/>
        <v>0</v>
      </c>
    </row>
    <row r="10" spans="1:27" ht="12.75">
      <c r="A10" s="156"/>
      <c r="B10" s="369" t="s">
        <v>7</v>
      </c>
      <c r="C10" s="369"/>
      <c r="D10" s="157"/>
      <c r="E10" s="227" t="s">
        <v>352</v>
      </c>
      <c r="F10" s="230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231">
        <f t="shared" si="1"/>
        <v>0</v>
      </c>
    </row>
    <row r="11" spans="1:27" ht="12.75">
      <c r="A11" s="156"/>
      <c r="B11" s="369" t="s">
        <v>9</v>
      </c>
      <c r="C11" s="369"/>
      <c r="D11" s="157"/>
      <c r="E11" s="227"/>
      <c r="F11" s="230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231">
        <f t="shared" si="1"/>
        <v>0</v>
      </c>
    </row>
    <row r="12" spans="1:27" s="155" customFormat="1" ht="12.75">
      <c r="A12" s="163"/>
      <c r="B12" s="366">
        <v>2</v>
      </c>
      <c r="C12" s="366" t="s">
        <v>198</v>
      </c>
      <c r="D12" s="366"/>
      <c r="E12" s="228" t="s">
        <v>352</v>
      </c>
      <c r="F12" s="374">
        <f>SUM(F13:F15)</f>
        <v>0</v>
      </c>
      <c r="G12" s="375">
        <f aca="true" t="shared" si="2" ref="G12:Z12">SUM(G13:G15)</f>
        <v>0</v>
      </c>
      <c r="H12" s="375">
        <f t="shared" si="2"/>
        <v>0</v>
      </c>
      <c r="I12" s="375">
        <f t="shared" si="2"/>
        <v>0</v>
      </c>
      <c r="J12" s="375">
        <f t="shared" si="2"/>
        <v>0</v>
      </c>
      <c r="K12" s="375">
        <f t="shared" si="2"/>
        <v>0</v>
      </c>
      <c r="L12" s="375">
        <f t="shared" si="2"/>
        <v>0</v>
      </c>
      <c r="M12" s="375">
        <f t="shared" si="2"/>
        <v>0</v>
      </c>
      <c r="N12" s="375">
        <f t="shared" si="2"/>
        <v>0</v>
      </c>
      <c r="O12" s="375">
        <f t="shared" si="2"/>
        <v>0</v>
      </c>
      <c r="P12" s="375">
        <f t="shared" si="2"/>
        <v>0</v>
      </c>
      <c r="Q12" s="375">
        <f t="shared" si="2"/>
        <v>0</v>
      </c>
      <c r="R12" s="375">
        <f t="shared" si="2"/>
        <v>0</v>
      </c>
      <c r="S12" s="375">
        <f t="shared" si="2"/>
        <v>0</v>
      </c>
      <c r="T12" s="375">
        <f t="shared" si="2"/>
        <v>0</v>
      </c>
      <c r="U12" s="375">
        <f t="shared" si="2"/>
        <v>0</v>
      </c>
      <c r="V12" s="375">
        <f t="shared" si="2"/>
        <v>0</v>
      </c>
      <c r="W12" s="375">
        <f t="shared" si="2"/>
        <v>0</v>
      </c>
      <c r="X12" s="375">
        <f t="shared" si="2"/>
        <v>0</v>
      </c>
      <c r="Y12" s="375">
        <f t="shared" si="2"/>
        <v>0</v>
      </c>
      <c r="Z12" s="375">
        <f t="shared" si="2"/>
        <v>0</v>
      </c>
      <c r="AA12" s="225">
        <f t="shared" si="1"/>
        <v>0</v>
      </c>
    </row>
    <row r="13" spans="1:27" s="160" customFormat="1" ht="12.75">
      <c r="A13" s="158"/>
      <c r="B13" s="367" t="s">
        <v>14</v>
      </c>
      <c r="C13" s="367" t="s">
        <v>4</v>
      </c>
      <c r="D13" s="159"/>
      <c r="E13" s="370" t="s">
        <v>352</v>
      </c>
      <c r="F13" s="428">
        <f>'2.pielik.Investīciju naudas pl.'!F8</f>
        <v>0</v>
      </c>
      <c r="G13" s="428">
        <f>'2.pielik.Investīciju naudas pl.'!G8</f>
        <v>0</v>
      </c>
      <c r="H13" s="428">
        <f>'2.pielik.Investīciju naudas pl.'!H8</f>
        <v>0</v>
      </c>
      <c r="I13" s="428">
        <f>'2.pielik.Investīciju naudas pl.'!I8</f>
        <v>0</v>
      </c>
      <c r="J13" s="428">
        <f>'2.pielik.Investīciju naudas pl.'!J8</f>
        <v>0</v>
      </c>
      <c r="K13" s="428">
        <f>'2.pielik.Investīciju naudas pl.'!K8</f>
        <v>0</v>
      </c>
      <c r="L13" s="428">
        <f>'2.pielik.Investīciju naudas pl.'!L8</f>
        <v>0</v>
      </c>
      <c r="M13" s="428">
        <f>'2.pielik.Investīciju naudas pl.'!M8</f>
        <v>0</v>
      </c>
      <c r="N13" s="428">
        <f>'2.pielik.Investīciju naudas pl.'!N8</f>
        <v>0</v>
      </c>
      <c r="O13" s="428">
        <f>'2.pielik.Investīciju naudas pl.'!O8</f>
        <v>0</v>
      </c>
      <c r="P13" s="428">
        <f>'2.pielik.Investīciju naudas pl.'!P8</f>
        <v>0</v>
      </c>
      <c r="Q13" s="428">
        <f>'2.pielik.Investīciju naudas pl.'!Q8</f>
        <v>0</v>
      </c>
      <c r="R13" s="428">
        <f>'2.pielik.Investīciju naudas pl.'!R8</f>
        <v>0</v>
      </c>
      <c r="S13" s="428">
        <f>'2.pielik.Investīciju naudas pl.'!S8</f>
        <v>0</v>
      </c>
      <c r="T13" s="428">
        <f>'2.pielik.Investīciju naudas pl.'!T8</f>
        <v>0</v>
      </c>
      <c r="U13" s="428">
        <f>'2.pielik.Investīciju naudas pl.'!U8</f>
        <v>0</v>
      </c>
      <c r="V13" s="428">
        <f>'2.pielik.Investīciju naudas pl.'!V8</f>
        <v>0</v>
      </c>
      <c r="W13" s="428">
        <f>'2.pielik.Investīciju naudas pl.'!W8</f>
        <v>0</v>
      </c>
      <c r="X13" s="428">
        <f>'2.pielik.Investīciju naudas pl.'!X8</f>
        <v>0</v>
      </c>
      <c r="Y13" s="428">
        <f>'2.pielik.Investīciju naudas pl.'!Y8</f>
        <v>0</v>
      </c>
      <c r="Z13" s="428">
        <f>'2.pielik.Investīciju naudas pl.'!Z8</f>
        <v>0</v>
      </c>
      <c r="AA13" s="231">
        <f t="shared" si="1"/>
        <v>0</v>
      </c>
    </row>
    <row r="14" spans="1:27" s="160" customFormat="1" ht="12.75">
      <c r="A14" s="158"/>
      <c r="B14" s="367" t="s">
        <v>16</v>
      </c>
      <c r="C14" s="367" t="s">
        <v>97</v>
      </c>
      <c r="D14" s="159"/>
      <c r="E14" s="370" t="s">
        <v>352</v>
      </c>
      <c r="F14" s="428">
        <f>'2.pielik.Investīciju naudas pl.'!F11</f>
        <v>0</v>
      </c>
      <c r="G14" s="428">
        <f>'2.pielik.Investīciju naudas pl.'!G11</f>
        <v>0</v>
      </c>
      <c r="H14" s="428">
        <f>'2.pielik.Investīciju naudas pl.'!H11</f>
        <v>0</v>
      </c>
      <c r="I14" s="428">
        <f>'2.pielik.Investīciju naudas pl.'!I11</f>
        <v>0</v>
      </c>
      <c r="J14" s="428">
        <f>'2.pielik.Investīciju naudas pl.'!J11</f>
        <v>0</v>
      </c>
      <c r="K14" s="428">
        <f>'2.pielik.Investīciju naudas pl.'!K11</f>
        <v>0</v>
      </c>
      <c r="L14" s="428">
        <f>'2.pielik.Investīciju naudas pl.'!L11</f>
        <v>0</v>
      </c>
      <c r="M14" s="428">
        <f>'2.pielik.Investīciju naudas pl.'!M11</f>
        <v>0</v>
      </c>
      <c r="N14" s="428">
        <f>'2.pielik.Investīciju naudas pl.'!N11</f>
        <v>0</v>
      </c>
      <c r="O14" s="428">
        <f>'2.pielik.Investīciju naudas pl.'!O11</f>
        <v>0</v>
      </c>
      <c r="P14" s="428">
        <f>'2.pielik.Investīciju naudas pl.'!P11</f>
        <v>0</v>
      </c>
      <c r="Q14" s="428">
        <f>'2.pielik.Investīciju naudas pl.'!Q11</f>
        <v>0</v>
      </c>
      <c r="R14" s="428">
        <f>'2.pielik.Investīciju naudas pl.'!R11</f>
        <v>0</v>
      </c>
      <c r="S14" s="428">
        <f>'2.pielik.Investīciju naudas pl.'!S11</f>
        <v>0</v>
      </c>
      <c r="T14" s="428">
        <f>'2.pielik.Investīciju naudas pl.'!T11</f>
        <v>0</v>
      </c>
      <c r="U14" s="428">
        <f>'2.pielik.Investīciju naudas pl.'!U11</f>
        <v>0</v>
      </c>
      <c r="V14" s="428">
        <f>'2.pielik.Investīciju naudas pl.'!V11</f>
        <v>0</v>
      </c>
      <c r="W14" s="428">
        <f>'2.pielik.Investīciju naudas pl.'!W11</f>
        <v>0</v>
      </c>
      <c r="X14" s="428">
        <f>'2.pielik.Investīciju naudas pl.'!X11</f>
        <v>0</v>
      </c>
      <c r="Y14" s="428">
        <f>'2.pielik.Investīciju naudas pl.'!Y11</f>
        <v>0</v>
      </c>
      <c r="Z14" s="428">
        <f>'2.pielik.Investīciju naudas pl.'!Z11</f>
        <v>0</v>
      </c>
      <c r="AA14" s="231">
        <f t="shared" si="1"/>
        <v>0</v>
      </c>
    </row>
    <row r="15" spans="1:27" s="160" customFormat="1" ht="12.75">
      <c r="A15" s="158"/>
      <c r="B15" s="367" t="s">
        <v>19</v>
      </c>
      <c r="C15" s="368" t="s">
        <v>10</v>
      </c>
      <c r="D15" s="159"/>
      <c r="E15" s="370" t="s">
        <v>352</v>
      </c>
      <c r="F15" s="428">
        <f>'2.pielik.Investīciju naudas pl.'!F20</f>
        <v>0</v>
      </c>
      <c r="G15" s="428">
        <f>'2.pielik.Investīciju naudas pl.'!G20</f>
        <v>0</v>
      </c>
      <c r="H15" s="428">
        <f>'2.pielik.Investīciju naudas pl.'!H20</f>
        <v>0</v>
      </c>
      <c r="I15" s="428">
        <f>'2.pielik.Investīciju naudas pl.'!I20</f>
        <v>0</v>
      </c>
      <c r="J15" s="428">
        <f>'2.pielik.Investīciju naudas pl.'!J20</f>
        <v>0</v>
      </c>
      <c r="K15" s="428">
        <f>'2.pielik.Investīciju naudas pl.'!K20</f>
        <v>0</v>
      </c>
      <c r="L15" s="428">
        <f>'2.pielik.Investīciju naudas pl.'!L20</f>
        <v>0</v>
      </c>
      <c r="M15" s="428">
        <f>'2.pielik.Investīciju naudas pl.'!M20</f>
        <v>0</v>
      </c>
      <c r="N15" s="428">
        <f>'2.pielik.Investīciju naudas pl.'!N20</f>
        <v>0</v>
      </c>
      <c r="O15" s="428">
        <f>'2.pielik.Investīciju naudas pl.'!O20</f>
        <v>0</v>
      </c>
      <c r="P15" s="428">
        <f>'2.pielik.Investīciju naudas pl.'!P20</f>
        <v>0</v>
      </c>
      <c r="Q15" s="428">
        <f>'2.pielik.Investīciju naudas pl.'!Q20</f>
        <v>0</v>
      </c>
      <c r="R15" s="428">
        <f>'2.pielik.Investīciju naudas pl.'!R20</f>
        <v>0</v>
      </c>
      <c r="S15" s="428">
        <f>'2.pielik.Investīciju naudas pl.'!S20</f>
        <v>0</v>
      </c>
      <c r="T15" s="428">
        <f>'2.pielik.Investīciju naudas pl.'!T20</f>
        <v>0</v>
      </c>
      <c r="U15" s="428">
        <f>'2.pielik.Investīciju naudas pl.'!U20</f>
        <v>0</v>
      </c>
      <c r="V15" s="428">
        <f>'2.pielik.Investīciju naudas pl.'!V20</f>
        <v>0</v>
      </c>
      <c r="W15" s="428">
        <f>'2.pielik.Investīciju naudas pl.'!W20</f>
        <v>0</v>
      </c>
      <c r="X15" s="428">
        <f>'2.pielik.Investīciju naudas pl.'!X20</f>
        <v>0</v>
      </c>
      <c r="Y15" s="428">
        <f>'2.pielik.Investīciju naudas pl.'!Y20</f>
        <v>0</v>
      </c>
      <c r="Z15" s="428">
        <f>'2.pielik.Investīciju naudas pl.'!Z20</f>
        <v>0</v>
      </c>
      <c r="AA15" s="231">
        <f t="shared" si="1"/>
        <v>0</v>
      </c>
    </row>
    <row r="16" spans="1:27" s="155" customFormat="1" ht="12.75">
      <c r="A16" s="163"/>
      <c r="B16" s="366">
        <v>3</v>
      </c>
      <c r="C16" s="373" t="s">
        <v>199</v>
      </c>
      <c r="D16" s="366"/>
      <c r="E16" s="228" t="s">
        <v>352</v>
      </c>
      <c r="F16" s="399">
        <f>F12+F7</f>
        <v>0</v>
      </c>
      <c r="G16" s="399">
        <f aca="true" t="shared" si="3" ref="G16:Z16">G12+G7</f>
        <v>0</v>
      </c>
      <c r="H16" s="399">
        <f t="shared" si="3"/>
        <v>0</v>
      </c>
      <c r="I16" s="399">
        <f t="shared" si="3"/>
        <v>0</v>
      </c>
      <c r="J16" s="399">
        <f t="shared" si="3"/>
        <v>0</v>
      </c>
      <c r="K16" s="399">
        <f t="shared" si="3"/>
        <v>0</v>
      </c>
      <c r="L16" s="399">
        <f t="shared" si="3"/>
        <v>0</v>
      </c>
      <c r="M16" s="399">
        <f t="shared" si="3"/>
        <v>0</v>
      </c>
      <c r="N16" s="399">
        <f t="shared" si="3"/>
        <v>0</v>
      </c>
      <c r="O16" s="399">
        <f t="shared" si="3"/>
        <v>0</v>
      </c>
      <c r="P16" s="399">
        <f t="shared" si="3"/>
        <v>0</v>
      </c>
      <c r="Q16" s="399">
        <f t="shared" si="3"/>
        <v>0</v>
      </c>
      <c r="R16" s="399">
        <f t="shared" si="3"/>
        <v>0</v>
      </c>
      <c r="S16" s="399">
        <f t="shared" si="3"/>
        <v>0</v>
      </c>
      <c r="T16" s="399">
        <f t="shared" si="3"/>
        <v>0</v>
      </c>
      <c r="U16" s="399">
        <f t="shared" si="3"/>
        <v>0</v>
      </c>
      <c r="V16" s="399">
        <f t="shared" si="3"/>
        <v>0</v>
      </c>
      <c r="W16" s="399">
        <f t="shared" si="3"/>
        <v>0</v>
      </c>
      <c r="X16" s="399">
        <f t="shared" si="3"/>
        <v>0</v>
      </c>
      <c r="Y16" s="399">
        <f t="shared" si="3"/>
        <v>0</v>
      </c>
      <c r="Z16" s="399">
        <f t="shared" si="3"/>
        <v>0</v>
      </c>
      <c r="AA16" s="225">
        <f t="shared" si="1"/>
        <v>0</v>
      </c>
    </row>
    <row r="17" spans="1:27" s="155" customFormat="1" ht="12.75">
      <c r="A17" s="163"/>
      <c r="B17" s="366">
        <v>4</v>
      </c>
      <c r="C17" s="164" t="s">
        <v>200</v>
      </c>
      <c r="D17" s="164"/>
      <c r="E17" s="228" t="s">
        <v>352</v>
      </c>
      <c r="F17" s="340">
        <f>SUM(F18:F19)</f>
        <v>0</v>
      </c>
      <c r="G17" s="400">
        <f>SUM(G18:G19)</f>
        <v>0</v>
      </c>
      <c r="H17" s="400">
        <f>SUM(H18:H19)</f>
        <v>0</v>
      </c>
      <c r="I17" s="400">
        <f>SUM(I18:I19)</f>
        <v>0</v>
      </c>
      <c r="J17" s="400">
        <f>SUM(J18:J19)</f>
        <v>0</v>
      </c>
      <c r="K17" s="400">
        <f aca="true" t="shared" si="4" ref="K17:Z17">SUM(K18:K19)</f>
        <v>0</v>
      </c>
      <c r="L17" s="400">
        <f t="shared" si="4"/>
        <v>0</v>
      </c>
      <c r="M17" s="400">
        <f t="shared" si="4"/>
        <v>0</v>
      </c>
      <c r="N17" s="400">
        <f t="shared" si="4"/>
        <v>0</v>
      </c>
      <c r="O17" s="400">
        <f t="shared" si="4"/>
        <v>0</v>
      </c>
      <c r="P17" s="400">
        <f t="shared" si="4"/>
        <v>0</v>
      </c>
      <c r="Q17" s="400">
        <f t="shared" si="4"/>
        <v>0</v>
      </c>
      <c r="R17" s="400">
        <f t="shared" si="4"/>
        <v>0</v>
      </c>
      <c r="S17" s="400">
        <f t="shared" si="4"/>
        <v>0</v>
      </c>
      <c r="T17" s="400">
        <f t="shared" si="4"/>
        <v>0</v>
      </c>
      <c r="U17" s="400">
        <f t="shared" si="4"/>
        <v>0</v>
      </c>
      <c r="V17" s="400">
        <f t="shared" si="4"/>
        <v>0</v>
      </c>
      <c r="W17" s="400">
        <f t="shared" si="4"/>
        <v>0</v>
      </c>
      <c r="X17" s="400">
        <f t="shared" si="4"/>
        <v>0</v>
      </c>
      <c r="Y17" s="400">
        <f t="shared" si="4"/>
        <v>0</v>
      </c>
      <c r="Z17" s="400">
        <f t="shared" si="4"/>
        <v>0</v>
      </c>
      <c r="AA17" s="225">
        <f>SUM(F17:Z17)</f>
        <v>0</v>
      </c>
    </row>
    <row r="18" spans="1:27" s="155" customFormat="1" ht="12.75">
      <c r="A18" s="163"/>
      <c r="B18" s="367" t="s">
        <v>44</v>
      </c>
      <c r="C18" s="164"/>
      <c r="D18" s="164"/>
      <c r="E18" s="370" t="s">
        <v>352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225">
        <f>SUM(F18:Z18)</f>
        <v>0</v>
      </c>
    </row>
    <row r="19" spans="1:27" s="155" customFormat="1" ht="12.75">
      <c r="A19" s="163"/>
      <c r="B19" s="367" t="s">
        <v>73</v>
      </c>
      <c r="C19" s="164"/>
      <c r="D19" s="164"/>
      <c r="E19" s="370" t="s">
        <v>352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225">
        <f>SUM(F19:Z19)</f>
        <v>0</v>
      </c>
    </row>
    <row r="20" spans="1:27" s="155" customFormat="1" ht="12.75">
      <c r="A20" s="163"/>
      <c r="B20" s="366">
        <v>5</v>
      </c>
      <c r="C20" s="164" t="s">
        <v>201</v>
      </c>
      <c r="D20" s="164"/>
      <c r="E20" s="228" t="s">
        <v>352</v>
      </c>
      <c r="F20" s="375">
        <f>F21+F24</f>
        <v>0</v>
      </c>
      <c r="G20" s="375">
        <f>G21+G24</f>
        <v>0</v>
      </c>
      <c r="H20" s="375">
        <f aca="true" t="shared" si="5" ref="H20:Z20">H21+H24</f>
        <v>0</v>
      </c>
      <c r="I20" s="375">
        <f t="shared" si="5"/>
        <v>0</v>
      </c>
      <c r="J20" s="375">
        <f t="shared" si="5"/>
        <v>0</v>
      </c>
      <c r="K20" s="375">
        <f t="shared" si="5"/>
        <v>0</v>
      </c>
      <c r="L20" s="375">
        <f t="shared" si="5"/>
        <v>0</v>
      </c>
      <c r="M20" s="375">
        <f t="shared" si="5"/>
        <v>0</v>
      </c>
      <c r="N20" s="375">
        <f t="shared" si="5"/>
        <v>0</v>
      </c>
      <c r="O20" s="375">
        <f t="shared" si="5"/>
        <v>0</v>
      </c>
      <c r="P20" s="375">
        <f t="shared" si="5"/>
        <v>0</v>
      </c>
      <c r="Q20" s="375">
        <f t="shared" si="5"/>
        <v>0</v>
      </c>
      <c r="R20" s="375">
        <f t="shared" si="5"/>
        <v>0</v>
      </c>
      <c r="S20" s="375">
        <f t="shared" si="5"/>
        <v>0</v>
      </c>
      <c r="T20" s="375">
        <f t="shared" si="5"/>
        <v>0</v>
      </c>
      <c r="U20" s="375">
        <f t="shared" si="5"/>
        <v>0</v>
      </c>
      <c r="V20" s="375">
        <f t="shared" si="5"/>
        <v>0</v>
      </c>
      <c r="W20" s="375">
        <f t="shared" si="5"/>
        <v>0</v>
      </c>
      <c r="X20" s="375">
        <f t="shared" si="5"/>
        <v>0</v>
      </c>
      <c r="Y20" s="375">
        <f t="shared" si="5"/>
        <v>0</v>
      </c>
      <c r="Z20" s="375">
        <f t="shared" si="5"/>
        <v>0</v>
      </c>
      <c r="AA20" s="225">
        <f>SUM(F20:Z20)</f>
        <v>0</v>
      </c>
    </row>
    <row r="21" spans="1:28" ht="12.75">
      <c r="A21" s="158"/>
      <c r="B21" s="392">
        <v>5.1</v>
      </c>
      <c r="C21" s="393" t="s">
        <v>8</v>
      </c>
      <c r="D21" s="364"/>
      <c r="E21" s="370" t="s">
        <v>352</v>
      </c>
      <c r="F21" s="428">
        <f>'2.pielik.Investīciju naudas pl.'!F17</f>
        <v>0</v>
      </c>
      <c r="G21" s="428">
        <f>'2.pielik.Investīciju naudas pl.'!G17</f>
        <v>0</v>
      </c>
      <c r="H21" s="428">
        <f>'2.pielik.Investīciju naudas pl.'!H17</f>
        <v>0</v>
      </c>
      <c r="I21" s="428">
        <f>'2.pielik.Investīciju naudas pl.'!I17</f>
        <v>0</v>
      </c>
      <c r="J21" s="428">
        <f>'2.pielik.Investīciju naudas pl.'!J17</f>
        <v>0</v>
      </c>
      <c r="K21" s="428">
        <f>'2.pielik.Investīciju naudas pl.'!K17</f>
        <v>0</v>
      </c>
      <c r="L21" s="428">
        <f>'2.pielik.Investīciju naudas pl.'!L17</f>
        <v>0</v>
      </c>
      <c r="M21" s="428">
        <f>'2.pielik.Investīciju naudas pl.'!M17</f>
        <v>0</v>
      </c>
      <c r="N21" s="428">
        <f>'2.pielik.Investīciju naudas pl.'!N17</f>
        <v>0</v>
      </c>
      <c r="O21" s="428">
        <f>'2.pielik.Investīciju naudas pl.'!O17</f>
        <v>0</v>
      </c>
      <c r="P21" s="428">
        <f>'2.pielik.Investīciju naudas pl.'!P17</f>
        <v>0</v>
      </c>
      <c r="Q21" s="428">
        <f>'2.pielik.Investīciju naudas pl.'!Q17</f>
        <v>0</v>
      </c>
      <c r="R21" s="428">
        <f>'2.pielik.Investīciju naudas pl.'!R17</f>
        <v>0</v>
      </c>
      <c r="S21" s="428">
        <f>'2.pielik.Investīciju naudas pl.'!S17</f>
        <v>0</v>
      </c>
      <c r="T21" s="428">
        <f>'2.pielik.Investīciju naudas pl.'!T17</f>
        <v>0</v>
      </c>
      <c r="U21" s="428">
        <f>'2.pielik.Investīciju naudas pl.'!U17</f>
        <v>0</v>
      </c>
      <c r="V21" s="428">
        <f>'2.pielik.Investīciju naudas pl.'!V17</f>
        <v>0</v>
      </c>
      <c r="W21" s="428">
        <f>'2.pielik.Investīciju naudas pl.'!W17</f>
        <v>0</v>
      </c>
      <c r="X21" s="428">
        <f>'2.pielik.Investīciju naudas pl.'!X17</f>
        <v>0</v>
      </c>
      <c r="Y21" s="428">
        <f>'2.pielik.Investīciju naudas pl.'!Y17</f>
        <v>0</v>
      </c>
      <c r="Z21" s="428">
        <f>'2.pielik.Investīciju naudas pl.'!Z17</f>
        <v>0</v>
      </c>
      <c r="AA21" s="231">
        <f t="shared" si="1"/>
        <v>0</v>
      </c>
      <c r="AB21" s="149" t="b">
        <f>AA21=SUM(AA22:AA23)</f>
        <v>1</v>
      </c>
    </row>
    <row r="22" spans="1:27" ht="12.75">
      <c r="A22" s="158"/>
      <c r="B22" s="394" t="s">
        <v>202</v>
      </c>
      <c r="C22" s="394" t="s">
        <v>125</v>
      </c>
      <c r="D22" s="364"/>
      <c r="E22" s="370" t="s">
        <v>352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231">
        <f t="shared" si="1"/>
        <v>0</v>
      </c>
    </row>
    <row r="23" spans="1:27" ht="12.75">
      <c r="A23" s="158"/>
      <c r="B23" s="394" t="s">
        <v>207</v>
      </c>
      <c r="C23" s="395"/>
      <c r="D23" s="364"/>
      <c r="E23" s="370" t="s">
        <v>352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231"/>
    </row>
    <row r="24" spans="1:28" s="160" customFormat="1" ht="12.75">
      <c r="A24" s="158"/>
      <c r="B24" s="393" t="s">
        <v>203</v>
      </c>
      <c r="C24" s="393" t="s">
        <v>6</v>
      </c>
      <c r="D24" s="364"/>
      <c r="E24" s="370" t="s">
        <v>352</v>
      </c>
      <c r="F24" s="428">
        <f>'2.pielik.Investīciju naudas pl.'!F14</f>
        <v>0</v>
      </c>
      <c r="G24" s="428">
        <f>'2.pielik.Investīciju naudas pl.'!G14</f>
        <v>0</v>
      </c>
      <c r="H24" s="428">
        <f>'2.pielik.Investīciju naudas pl.'!H14</f>
        <v>0</v>
      </c>
      <c r="I24" s="428">
        <f>'2.pielik.Investīciju naudas pl.'!I14</f>
        <v>0</v>
      </c>
      <c r="J24" s="428">
        <f>'2.pielik.Investīciju naudas pl.'!J14</f>
        <v>0</v>
      </c>
      <c r="K24" s="428">
        <f>'2.pielik.Investīciju naudas pl.'!K14</f>
        <v>0</v>
      </c>
      <c r="L24" s="428">
        <f>'2.pielik.Investīciju naudas pl.'!L14</f>
        <v>0</v>
      </c>
      <c r="M24" s="428">
        <f>'2.pielik.Investīciju naudas pl.'!M14</f>
        <v>0</v>
      </c>
      <c r="N24" s="428">
        <f>'2.pielik.Investīciju naudas pl.'!N14</f>
        <v>0</v>
      </c>
      <c r="O24" s="428">
        <f>'2.pielik.Investīciju naudas pl.'!O14</f>
        <v>0</v>
      </c>
      <c r="P24" s="428">
        <f>'2.pielik.Investīciju naudas pl.'!P14</f>
        <v>0</v>
      </c>
      <c r="Q24" s="428">
        <f>'2.pielik.Investīciju naudas pl.'!Q14</f>
        <v>0</v>
      </c>
      <c r="R24" s="428">
        <f>'2.pielik.Investīciju naudas pl.'!R14</f>
        <v>0</v>
      </c>
      <c r="S24" s="428">
        <f>'2.pielik.Investīciju naudas pl.'!S14</f>
        <v>0</v>
      </c>
      <c r="T24" s="428">
        <f>'2.pielik.Investīciju naudas pl.'!T14</f>
        <v>0</v>
      </c>
      <c r="U24" s="428">
        <f>'2.pielik.Investīciju naudas pl.'!U14</f>
        <v>0</v>
      </c>
      <c r="V24" s="428">
        <f>'2.pielik.Investīciju naudas pl.'!V14</f>
        <v>0</v>
      </c>
      <c r="W24" s="428">
        <f>'2.pielik.Investīciju naudas pl.'!W14</f>
        <v>0</v>
      </c>
      <c r="X24" s="428">
        <f>'2.pielik.Investīciju naudas pl.'!X14</f>
        <v>0</v>
      </c>
      <c r="Y24" s="428">
        <f>'2.pielik.Investīciju naudas pl.'!Y14</f>
        <v>0</v>
      </c>
      <c r="Z24" s="428">
        <f>'2.pielik.Investīciju naudas pl.'!Z14</f>
        <v>0</v>
      </c>
      <c r="AA24" s="231">
        <f>SUM(F24:Z24)</f>
        <v>0</v>
      </c>
      <c r="AB24" s="160" t="b">
        <f>AA24=SUM(AA25:AA27)</f>
        <v>1</v>
      </c>
    </row>
    <row r="25" spans="1:27" s="162" customFormat="1" ht="12.75">
      <c r="A25" s="161"/>
      <c r="B25" s="396" t="s">
        <v>204</v>
      </c>
      <c r="C25" s="394" t="s">
        <v>82</v>
      </c>
      <c r="D25" s="364"/>
      <c r="E25" s="370" t="s">
        <v>352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231">
        <f>SUM(F25:Z25)</f>
        <v>0</v>
      </c>
    </row>
    <row r="26" spans="1:27" s="162" customFormat="1" ht="12.75">
      <c r="A26" s="161"/>
      <c r="B26" s="394" t="s">
        <v>205</v>
      </c>
      <c r="C26" s="394" t="s">
        <v>125</v>
      </c>
      <c r="D26" s="364"/>
      <c r="E26" s="370" t="s">
        <v>352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231">
        <f>SUM(F26:Z26)</f>
        <v>0</v>
      </c>
    </row>
    <row r="27" spans="1:27" s="162" customFormat="1" ht="12.75">
      <c r="A27" s="161"/>
      <c r="B27" s="394" t="s">
        <v>206</v>
      </c>
      <c r="C27" s="394" t="s">
        <v>83</v>
      </c>
      <c r="D27" s="364"/>
      <c r="E27" s="370" t="s">
        <v>352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231">
        <f>SUM(F27:Z27)</f>
        <v>0</v>
      </c>
    </row>
    <row r="28" spans="1:27" s="155" customFormat="1" ht="12.75">
      <c r="A28" s="163"/>
      <c r="B28" s="366">
        <v>6</v>
      </c>
      <c r="C28" s="366" t="s">
        <v>126</v>
      </c>
      <c r="D28" s="366"/>
      <c r="E28" s="228" t="s">
        <v>352</v>
      </c>
      <c r="F28" s="375">
        <f>SUM(F29:F31)</f>
        <v>0</v>
      </c>
      <c r="G28" s="375">
        <f aca="true" t="shared" si="6" ref="G28:Z28">SUM(G29:G31)</f>
        <v>0</v>
      </c>
      <c r="H28" s="375">
        <f t="shared" si="6"/>
        <v>0</v>
      </c>
      <c r="I28" s="375">
        <f t="shared" si="6"/>
        <v>0</v>
      </c>
      <c r="J28" s="375">
        <f t="shared" si="6"/>
        <v>0</v>
      </c>
      <c r="K28" s="375">
        <f t="shared" si="6"/>
        <v>0</v>
      </c>
      <c r="L28" s="375">
        <f t="shared" si="6"/>
        <v>0</v>
      </c>
      <c r="M28" s="375">
        <f t="shared" si="6"/>
        <v>0</v>
      </c>
      <c r="N28" s="375">
        <f t="shared" si="6"/>
        <v>0</v>
      </c>
      <c r="O28" s="375">
        <f t="shared" si="6"/>
        <v>0</v>
      </c>
      <c r="P28" s="375">
        <f t="shared" si="6"/>
        <v>0</v>
      </c>
      <c r="Q28" s="375">
        <f t="shared" si="6"/>
        <v>0</v>
      </c>
      <c r="R28" s="375">
        <f t="shared" si="6"/>
        <v>0</v>
      </c>
      <c r="S28" s="375">
        <f t="shared" si="6"/>
        <v>0</v>
      </c>
      <c r="T28" s="375">
        <f t="shared" si="6"/>
        <v>0</v>
      </c>
      <c r="U28" s="375">
        <f t="shared" si="6"/>
        <v>0</v>
      </c>
      <c r="V28" s="375">
        <f t="shared" si="6"/>
        <v>0</v>
      </c>
      <c r="W28" s="375">
        <f t="shared" si="6"/>
        <v>0</v>
      </c>
      <c r="X28" s="375">
        <f t="shared" si="6"/>
        <v>0</v>
      </c>
      <c r="Y28" s="375">
        <f t="shared" si="6"/>
        <v>0</v>
      </c>
      <c r="Z28" s="375">
        <f t="shared" si="6"/>
        <v>0</v>
      </c>
      <c r="AA28" s="225">
        <f>SUM(F28:Z28)</f>
        <v>0</v>
      </c>
    </row>
    <row r="29" spans="1:27" ht="12.75">
      <c r="A29" s="158"/>
      <c r="B29" s="367" t="s">
        <v>195</v>
      </c>
      <c r="C29" s="367" t="s">
        <v>214</v>
      </c>
      <c r="D29" s="364"/>
      <c r="E29" s="370" t="s">
        <v>352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231">
        <f t="shared" si="1"/>
        <v>0</v>
      </c>
    </row>
    <row r="30" spans="1:27" ht="12.75">
      <c r="A30" s="158"/>
      <c r="B30" s="367" t="s">
        <v>196</v>
      </c>
      <c r="C30" s="367" t="s">
        <v>215</v>
      </c>
      <c r="D30" s="364"/>
      <c r="E30" s="370" t="s">
        <v>352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231">
        <f t="shared" si="1"/>
        <v>0</v>
      </c>
    </row>
    <row r="31" spans="1:27" ht="12.75">
      <c r="A31" s="158"/>
      <c r="B31" s="367" t="s">
        <v>213</v>
      </c>
      <c r="C31" s="398"/>
      <c r="D31" s="364"/>
      <c r="E31" s="370" t="s">
        <v>352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231">
        <f t="shared" si="1"/>
        <v>0</v>
      </c>
    </row>
    <row r="32" spans="1:27" s="155" customFormat="1" ht="12.75">
      <c r="A32" s="163"/>
      <c r="B32" s="366">
        <v>7</v>
      </c>
      <c r="C32" s="366" t="s">
        <v>216</v>
      </c>
      <c r="D32" s="366"/>
      <c r="E32" s="228"/>
      <c r="F32" s="399">
        <f>F28+F20+F17</f>
        <v>0</v>
      </c>
      <c r="G32" s="399">
        <f aca="true" t="shared" si="7" ref="G32:Z32">G28+G20+G17</f>
        <v>0</v>
      </c>
      <c r="H32" s="399">
        <f t="shared" si="7"/>
        <v>0</v>
      </c>
      <c r="I32" s="399">
        <f t="shared" si="7"/>
        <v>0</v>
      </c>
      <c r="J32" s="399">
        <f t="shared" si="7"/>
        <v>0</v>
      </c>
      <c r="K32" s="399">
        <f t="shared" si="7"/>
        <v>0</v>
      </c>
      <c r="L32" s="399">
        <f t="shared" si="7"/>
        <v>0</v>
      </c>
      <c r="M32" s="399">
        <f t="shared" si="7"/>
        <v>0</v>
      </c>
      <c r="N32" s="399">
        <f t="shared" si="7"/>
        <v>0</v>
      </c>
      <c r="O32" s="399">
        <f t="shared" si="7"/>
        <v>0</v>
      </c>
      <c r="P32" s="399">
        <f t="shared" si="7"/>
        <v>0</v>
      </c>
      <c r="Q32" s="399">
        <f t="shared" si="7"/>
        <v>0</v>
      </c>
      <c r="R32" s="399">
        <f t="shared" si="7"/>
        <v>0</v>
      </c>
      <c r="S32" s="399">
        <f t="shared" si="7"/>
        <v>0</v>
      </c>
      <c r="T32" s="399">
        <f t="shared" si="7"/>
        <v>0</v>
      </c>
      <c r="U32" s="399">
        <f t="shared" si="7"/>
        <v>0</v>
      </c>
      <c r="V32" s="399">
        <f t="shared" si="7"/>
        <v>0</v>
      </c>
      <c r="W32" s="399">
        <f t="shared" si="7"/>
        <v>0</v>
      </c>
      <c r="X32" s="399">
        <f t="shared" si="7"/>
        <v>0</v>
      </c>
      <c r="Y32" s="399">
        <f t="shared" si="7"/>
        <v>0</v>
      </c>
      <c r="Z32" s="399">
        <f t="shared" si="7"/>
        <v>0</v>
      </c>
      <c r="AA32" s="225">
        <f>SUM(F32:Z32)</f>
        <v>0</v>
      </c>
    </row>
    <row r="33" spans="1:27" s="155" customFormat="1" ht="12.75">
      <c r="A33" s="165"/>
      <c r="B33" s="376">
        <v>8</v>
      </c>
      <c r="C33" s="166" t="s">
        <v>12</v>
      </c>
      <c r="D33" s="166"/>
      <c r="E33" s="229" t="s">
        <v>352</v>
      </c>
      <c r="F33" s="214">
        <f>F32+F16</f>
        <v>0</v>
      </c>
      <c r="G33" s="57">
        <f aca="true" t="shared" si="8" ref="G33:Z33">G32+G16</f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0</v>
      </c>
      <c r="M33" s="57">
        <f t="shared" si="8"/>
        <v>0</v>
      </c>
      <c r="N33" s="57">
        <f t="shared" si="8"/>
        <v>0</v>
      </c>
      <c r="O33" s="57">
        <f t="shared" si="8"/>
        <v>0</v>
      </c>
      <c r="P33" s="57">
        <f t="shared" si="8"/>
        <v>0</v>
      </c>
      <c r="Q33" s="57">
        <f t="shared" si="8"/>
        <v>0</v>
      </c>
      <c r="R33" s="57">
        <f t="shared" si="8"/>
        <v>0</v>
      </c>
      <c r="S33" s="57">
        <f t="shared" si="8"/>
        <v>0</v>
      </c>
      <c r="T33" s="57">
        <f t="shared" si="8"/>
        <v>0</v>
      </c>
      <c r="U33" s="57">
        <f t="shared" si="8"/>
        <v>0</v>
      </c>
      <c r="V33" s="57">
        <f t="shared" si="8"/>
        <v>0</v>
      </c>
      <c r="W33" s="57">
        <f t="shared" si="8"/>
        <v>0</v>
      </c>
      <c r="X33" s="57">
        <f t="shared" si="8"/>
        <v>0</v>
      </c>
      <c r="Y33" s="57">
        <f t="shared" si="8"/>
        <v>0</v>
      </c>
      <c r="Z33" s="57">
        <f t="shared" si="8"/>
        <v>0</v>
      </c>
      <c r="AA33" s="144">
        <f>SUM(F33:Z33)</f>
        <v>0</v>
      </c>
    </row>
    <row r="35" ht="12.75">
      <c r="G35" s="167"/>
    </row>
    <row r="40" spans="7:15" ht="12.75">
      <c r="G40" s="442"/>
      <c r="H40" s="442"/>
      <c r="I40" s="442"/>
      <c r="J40" s="442"/>
      <c r="K40" s="442"/>
      <c r="L40" s="442"/>
      <c r="M40" s="442"/>
      <c r="N40" s="442"/>
      <c r="O40" s="442"/>
    </row>
    <row r="41" spans="7:15" ht="12.75">
      <c r="G41" s="442"/>
      <c r="H41" s="443"/>
      <c r="I41" s="443"/>
      <c r="J41" s="443"/>
      <c r="K41" s="443"/>
      <c r="L41" s="443"/>
      <c r="M41" s="443"/>
      <c r="N41" s="442"/>
      <c r="O41" s="442"/>
    </row>
    <row r="42" spans="7:15" ht="15">
      <c r="G42" s="442"/>
      <c r="H42" s="444"/>
      <c r="I42" s="444"/>
      <c r="J42" s="443"/>
      <c r="K42" s="443"/>
      <c r="L42" s="443"/>
      <c r="M42" s="443"/>
      <c r="N42" s="442"/>
      <c r="O42" s="442"/>
    </row>
    <row r="43" spans="7:15" ht="15">
      <c r="G43" s="442"/>
      <c r="H43" s="444"/>
      <c r="I43" s="444"/>
      <c r="J43" s="443"/>
      <c r="K43" s="443"/>
      <c r="L43" s="443"/>
      <c r="M43" s="443"/>
      <c r="N43" s="442"/>
      <c r="O43" s="442"/>
    </row>
    <row r="44" spans="7:15" ht="12.75">
      <c r="G44" s="442"/>
      <c r="H44" s="442"/>
      <c r="I44" s="442"/>
      <c r="J44" s="442"/>
      <c r="K44" s="442"/>
      <c r="L44" s="442"/>
      <c r="M44" s="442"/>
      <c r="N44" s="442"/>
      <c r="O44" s="442"/>
    </row>
    <row r="45" spans="7:15" ht="12.75">
      <c r="G45" s="442"/>
      <c r="H45" s="442"/>
      <c r="I45" s="442"/>
      <c r="J45" s="442"/>
      <c r="K45" s="442"/>
      <c r="L45" s="442"/>
      <c r="M45" s="442"/>
      <c r="N45" s="442"/>
      <c r="O45" s="442"/>
    </row>
  </sheetData>
  <sheetProtection/>
  <printOptions horizontalCentered="1"/>
  <pageMargins left="0.11811023622047245" right="0.11811023622047245" top="0.984251968503937" bottom="0.984251968503937" header="0.5118110236220472" footer="0.5118110236220472"/>
  <pageSetup fitToHeight="1" fitToWidth="1" horizontalDpi="600" verticalDpi="600" orientation="landscape" paperSize="9" scale="50" r:id="rId1"/>
  <headerFooter alignWithMargins="0">
    <oddHeader>&amp;CSociālekonomiskās naudas plūsmas aprēķināšana&amp;R8.pielikums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AmCredit 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 Klapere</dc:creator>
  <cp:keywords/>
  <dc:description/>
  <cp:lastModifiedBy>EK</cp:lastModifiedBy>
  <cp:lastPrinted>2012-06-13T07:01:24Z</cp:lastPrinted>
  <dcterms:created xsi:type="dcterms:W3CDTF">2006-03-10T11:25:13Z</dcterms:created>
  <dcterms:modified xsi:type="dcterms:W3CDTF">2014-01-22T09:53:48Z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