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showInkAnnotation="0" codeName="ThisWorkbook" defaultThemeVersion="124226"/>
  <bookViews>
    <workbookView xWindow="0" yWindow="0" windowWidth="19560" windowHeight="9630" tabRatio="827" firstSheet="1" activeTab="1"/>
  </bookViews>
  <sheets>
    <sheet name="HIDDEN" sheetId="1327" state="hidden" r:id="rId1"/>
    <sheet name="Dati par projektu, instrukcija" sheetId="1323" r:id="rId2"/>
    <sheet name="1.1 DL budžets-iesniedzējam" sheetId="1328" r:id="rId3"/>
    <sheet name="1.2 DL budžets-1.partneru tipam" sheetId="1331" r:id="rId4"/>
    <sheet name="1.3 DL budžets-2.partneru tipam" sheetId="1334" r:id="rId5"/>
    <sheet name="2. DL invest.n.pl.BEZ pr." sheetId="1321" r:id="rId6"/>
    <sheet name="3. DL invest.n.pl.AR pr." sheetId="1260" r:id="rId7"/>
    <sheet name="4.DL Finansiālā ilgtspēja" sheetId="1264" r:id="rId8"/>
    <sheet name="5. DL soc.econom. analīze" sheetId="1320" r:id="rId9"/>
    <sheet name="6.DL  jut. analīze-Inv." sheetId="1271" state="hidden" r:id="rId10"/>
    <sheet name="7.DL jut. analīze-Soc." sheetId="1269" state="hidden" r:id="rId11"/>
    <sheet name="8. AL budžets kopā" sheetId="1312" r:id="rId12"/>
    <sheet name="9. AL alternatīvu anal." sheetId="1263" r:id="rId13"/>
    <sheet name="10. AL soc.ekonom. anal." sheetId="1266" r:id="rId14"/>
    <sheet name="11. RL Kapitāla naudas plūsma" sheetId="1259" r:id="rId15"/>
    <sheet name="12. RL Investīciju n.pl." sheetId="1258" r:id="rId16"/>
    <sheet name="13. RL Sociālekonomiskā an." sheetId="1265" r:id="rId17"/>
    <sheet name="Neparedzētās izmaksas" sheetId="1272" state="hidden" r:id="rId18"/>
    <sheet name="14. Kontroles lapa" sheetId="1314" r:id="rId19"/>
    <sheet name="15. PIV 2.pielikums Fin. plāns" sheetId="1311" r:id="rId20"/>
    <sheet name="16. PIV 3.pielikums" sheetId="1324" r:id="rId21"/>
    <sheet name="17.PIV 4. pielikums finanšu an." sheetId="1325" r:id="rId22"/>
    <sheet name="18. PIV 4.pielikums Ekonom. an." sheetId="1326"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FDS_HYPERLINK_TOGGLE_STATE__" hidden="1">"ON"</definedName>
    <definedName name="_DAT1" localSheetId="2">#REF!</definedName>
    <definedName name="_DAT1" localSheetId="3">#REF!</definedName>
    <definedName name="_DAT1" localSheetId="4">#REF!</definedName>
    <definedName name="_DAT1">#REF!</definedName>
    <definedName name="_DAT10" localSheetId="2">#REF!</definedName>
    <definedName name="_DAT10" localSheetId="3">#REF!</definedName>
    <definedName name="_DAT10" localSheetId="4">#REF!</definedName>
    <definedName name="_DAT10">#REF!</definedName>
    <definedName name="_DAT11" localSheetId="2">#REF!</definedName>
    <definedName name="_DAT11" localSheetId="3">#REF!</definedName>
    <definedName name="_DAT11" localSheetId="4">#REF!</definedName>
    <definedName name="_DAT11">#REF!</definedName>
    <definedName name="_DAT12" localSheetId="2">#REF!</definedName>
    <definedName name="_DAT12" localSheetId="3">#REF!</definedName>
    <definedName name="_DAT12" localSheetId="4">#REF!</definedName>
    <definedName name="_DAT12">#REF!</definedName>
    <definedName name="_DAT13" localSheetId="2">#REF!</definedName>
    <definedName name="_DAT13" localSheetId="3">#REF!</definedName>
    <definedName name="_DAT13" localSheetId="4">#REF!</definedName>
    <definedName name="_DAT13">#REF!</definedName>
    <definedName name="_DAT14" localSheetId="2">#REF!</definedName>
    <definedName name="_DAT14" localSheetId="3">#REF!</definedName>
    <definedName name="_DAT14" localSheetId="4">#REF!</definedName>
    <definedName name="_DAT14">#REF!</definedName>
    <definedName name="_DAT15" localSheetId="2">#REF!</definedName>
    <definedName name="_DAT15" localSheetId="3">#REF!</definedName>
    <definedName name="_DAT15" localSheetId="4">#REF!</definedName>
    <definedName name="_DAT15">#REF!</definedName>
    <definedName name="_DAT16" localSheetId="2">#REF!</definedName>
    <definedName name="_DAT16" localSheetId="3">#REF!</definedName>
    <definedName name="_DAT16" localSheetId="4">#REF!</definedName>
    <definedName name="_DAT16">#REF!</definedName>
    <definedName name="_DAT17" localSheetId="2">#REF!</definedName>
    <definedName name="_DAT17" localSheetId="3">#REF!</definedName>
    <definedName name="_DAT17" localSheetId="4">#REF!</definedName>
    <definedName name="_DAT17">#REF!</definedName>
    <definedName name="_DAT18" localSheetId="2">#REF!</definedName>
    <definedName name="_DAT18" localSheetId="3">#REF!</definedName>
    <definedName name="_DAT18" localSheetId="4">#REF!</definedName>
    <definedName name="_DAT18">#REF!</definedName>
    <definedName name="_DAT19" localSheetId="2">#REF!</definedName>
    <definedName name="_DAT19" localSheetId="3">#REF!</definedName>
    <definedName name="_DAT19" localSheetId="4">#REF!</definedName>
    <definedName name="_DAT19">#REF!</definedName>
    <definedName name="_DAT2" localSheetId="2">#REF!</definedName>
    <definedName name="_DAT2" localSheetId="3">#REF!</definedName>
    <definedName name="_DAT2" localSheetId="4">#REF!</definedName>
    <definedName name="_DAT2">#REF!</definedName>
    <definedName name="_DAT20" localSheetId="2">#REF!</definedName>
    <definedName name="_DAT20" localSheetId="3">#REF!</definedName>
    <definedName name="_DAT20" localSheetId="4">#REF!</definedName>
    <definedName name="_DAT20">#REF!</definedName>
    <definedName name="_DAT21" localSheetId="2">#REF!</definedName>
    <definedName name="_DAT21" localSheetId="3">#REF!</definedName>
    <definedName name="_DAT21" localSheetId="4">#REF!</definedName>
    <definedName name="_DAT21">#REF!</definedName>
    <definedName name="_DAT22" localSheetId="2">#REF!</definedName>
    <definedName name="_DAT22" localSheetId="3">#REF!</definedName>
    <definedName name="_DAT22" localSheetId="4">#REF!</definedName>
    <definedName name="_DAT22">#REF!</definedName>
    <definedName name="_DAT23" localSheetId="2">#REF!</definedName>
    <definedName name="_DAT23" localSheetId="3">#REF!</definedName>
    <definedName name="_DAT23" localSheetId="4">#REF!</definedName>
    <definedName name="_DAT23">#REF!</definedName>
    <definedName name="_DAT24" localSheetId="2">#REF!</definedName>
    <definedName name="_DAT24" localSheetId="3">#REF!</definedName>
    <definedName name="_DAT24" localSheetId="4">#REF!</definedName>
    <definedName name="_DAT24">#REF!</definedName>
    <definedName name="_DAT3" localSheetId="2">#REF!</definedName>
    <definedName name="_DAT3" localSheetId="3">#REF!</definedName>
    <definedName name="_DAT3" localSheetId="4">#REF!</definedName>
    <definedName name="_DAT3">#REF!</definedName>
    <definedName name="_DAT4" localSheetId="2">#REF!</definedName>
    <definedName name="_DAT4" localSheetId="3">#REF!</definedName>
    <definedName name="_DAT4" localSheetId="4">#REF!</definedName>
    <definedName name="_DAT4">#REF!</definedName>
    <definedName name="_DAT5" localSheetId="2">#REF!</definedName>
    <definedName name="_DAT5" localSheetId="3">#REF!</definedName>
    <definedName name="_DAT5" localSheetId="4">#REF!</definedName>
    <definedName name="_DAT5">#REF!</definedName>
    <definedName name="_DAT6" localSheetId="2">#REF!</definedName>
    <definedName name="_DAT6" localSheetId="3">#REF!</definedName>
    <definedName name="_DAT6" localSheetId="4">#REF!</definedName>
    <definedName name="_DAT6">#REF!</definedName>
    <definedName name="_DAT7" localSheetId="2">#REF!</definedName>
    <definedName name="_DAT7" localSheetId="3">#REF!</definedName>
    <definedName name="_DAT7" localSheetId="4">#REF!</definedName>
    <definedName name="_DAT7">#REF!</definedName>
    <definedName name="_DAT8" localSheetId="2">#REF!</definedName>
    <definedName name="_DAT8" localSheetId="3">#REF!</definedName>
    <definedName name="_DAT8" localSheetId="4">#REF!</definedName>
    <definedName name="_DAT8">#REF!</definedName>
    <definedName name="_DAT9" localSheetId="2">#REF!</definedName>
    <definedName name="_DAT9" localSheetId="3">#REF!</definedName>
    <definedName name="_DAT9" localSheetId="4">#REF!</definedName>
    <definedName name="_DAT9">#REF!</definedName>
    <definedName name="_Fill" localSheetId="2" hidden="1">'[1]1993'!#REF!</definedName>
    <definedName name="_Fill" localSheetId="3" hidden="1">'[1]1993'!#REF!</definedName>
    <definedName name="_Fill" localSheetId="4" hidden="1">'[1]1993'!#REF!</definedName>
    <definedName name="_Fill" hidden="1">'[1]1993'!#REF!</definedName>
    <definedName name="_j1" localSheetId="14"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_j1" localSheetId="9"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_j1" localSheetId="10"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_j1"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AS2DocOpenMode" hidden="1">"AS2DocumentEdit"</definedName>
    <definedName name="atbalsts" localSheetId="2">'1.1 DL budžets-iesniedzējam'!$B$69:$B$69</definedName>
    <definedName name="atbalsts" localSheetId="3">'1.2 DL budžets-1.partneru tipam'!$B$72:$B$72</definedName>
    <definedName name="atbalsts" localSheetId="4">'1.3 DL budžets-2.partneru tipam'!$B$72:$B$72</definedName>
    <definedName name="atbalsts">'8. AL budžets kopā'!$B$78:$B$78</definedName>
    <definedName name="BLPH1" localSheetId="2" hidden="1">#REF!</definedName>
    <definedName name="BLPH1" localSheetId="3" hidden="1">#REF!</definedName>
    <definedName name="BLPH1" localSheetId="4" hidden="1">#REF!</definedName>
    <definedName name="BLPH1" hidden="1">#REF!</definedName>
    <definedName name="BLPH10" localSheetId="2" hidden="1">#REF!</definedName>
    <definedName name="BLPH10" localSheetId="3" hidden="1">#REF!</definedName>
    <definedName name="BLPH10" localSheetId="4" hidden="1">#REF!</definedName>
    <definedName name="BLPH10" hidden="1">#REF!</definedName>
    <definedName name="BLPH11" localSheetId="2" hidden="1">#REF!</definedName>
    <definedName name="BLPH11" localSheetId="3" hidden="1">#REF!</definedName>
    <definedName name="BLPH11" localSheetId="4" hidden="1">#REF!</definedName>
    <definedName name="BLPH11" hidden="1">#REF!</definedName>
    <definedName name="BLPH12" localSheetId="2" hidden="1">#REF!</definedName>
    <definedName name="BLPH12" localSheetId="3" hidden="1">#REF!</definedName>
    <definedName name="BLPH12" localSheetId="4" hidden="1">#REF!</definedName>
    <definedName name="BLPH12" hidden="1">#REF!</definedName>
    <definedName name="BLPH13" localSheetId="2" hidden="1">#REF!</definedName>
    <definedName name="BLPH13" localSheetId="3" hidden="1">#REF!</definedName>
    <definedName name="BLPH13" localSheetId="4" hidden="1">#REF!</definedName>
    <definedName name="BLPH13" hidden="1">#REF!</definedName>
    <definedName name="BLPH14" localSheetId="2" hidden="1">#REF!</definedName>
    <definedName name="BLPH14" localSheetId="3" hidden="1">#REF!</definedName>
    <definedName name="BLPH14" localSheetId="4" hidden="1">#REF!</definedName>
    <definedName name="BLPH14" hidden="1">#REF!</definedName>
    <definedName name="BLPH15" localSheetId="2" hidden="1">#REF!</definedName>
    <definedName name="BLPH15" localSheetId="3" hidden="1">#REF!</definedName>
    <definedName name="BLPH15" localSheetId="4" hidden="1">#REF!</definedName>
    <definedName name="BLPH15" hidden="1">#REF!</definedName>
    <definedName name="BLPH16" localSheetId="2" hidden="1">#REF!</definedName>
    <definedName name="BLPH16" localSheetId="3" hidden="1">#REF!</definedName>
    <definedName name="BLPH16" localSheetId="4" hidden="1">#REF!</definedName>
    <definedName name="BLPH16" hidden="1">#REF!</definedName>
    <definedName name="BLPH17" localSheetId="2" hidden="1">#REF!</definedName>
    <definedName name="BLPH17" localSheetId="3" hidden="1">#REF!</definedName>
    <definedName name="BLPH17" localSheetId="4" hidden="1">#REF!</definedName>
    <definedName name="BLPH17" hidden="1">#REF!</definedName>
    <definedName name="BLPH18" localSheetId="2" hidden="1">#REF!</definedName>
    <definedName name="BLPH18" localSheetId="3" hidden="1">#REF!</definedName>
    <definedName name="BLPH18" localSheetId="4" hidden="1">#REF!</definedName>
    <definedName name="BLPH18" hidden="1">#REF!</definedName>
    <definedName name="BLPH19" localSheetId="2" hidden="1">#REF!</definedName>
    <definedName name="BLPH19" localSheetId="3" hidden="1">#REF!</definedName>
    <definedName name="BLPH19" localSheetId="4" hidden="1">#REF!</definedName>
    <definedName name="BLPH19" hidden="1">#REF!</definedName>
    <definedName name="BLPH2" localSheetId="2" hidden="1">#REF!</definedName>
    <definedName name="BLPH2" localSheetId="3" hidden="1">#REF!</definedName>
    <definedName name="BLPH2" localSheetId="4" hidden="1">#REF!</definedName>
    <definedName name="BLPH2" hidden="1">#REF!</definedName>
    <definedName name="BLPH20" localSheetId="2" hidden="1">#REF!</definedName>
    <definedName name="BLPH20" localSheetId="3" hidden="1">#REF!</definedName>
    <definedName name="BLPH20" localSheetId="4" hidden="1">#REF!</definedName>
    <definedName name="BLPH20" hidden="1">#REF!</definedName>
    <definedName name="BLPH21" localSheetId="2" hidden="1">#REF!</definedName>
    <definedName name="BLPH21" localSheetId="3" hidden="1">#REF!</definedName>
    <definedName name="BLPH21" localSheetId="4" hidden="1">#REF!</definedName>
    <definedName name="BLPH21" hidden="1">#REF!</definedName>
    <definedName name="BLPH22" localSheetId="2" hidden="1">#REF!</definedName>
    <definedName name="BLPH22" localSheetId="3" hidden="1">#REF!</definedName>
    <definedName name="BLPH22" localSheetId="4" hidden="1">#REF!</definedName>
    <definedName name="BLPH22" hidden="1">#REF!</definedName>
    <definedName name="BLPH23" localSheetId="2" hidden="1">#REF!</definedName>
    <definedName name="BLPH23" localSheetId="3" hidden="1">#REF!</definedName>
    <definedName name="BLPH23" localSheetId="4" hidden="1">#REF!</definedName>
    <definedName name="BLPH23" hidden="1">#REF!</definedName>
    <definedName name="BLPH24" localSheetId="2" hidden="1">#REF!</definedName>
    <definedName name="BLPH24" localSheetId="3" hidden="1">#REF!</definedName>
    <definedName name="BLPH24" localSheetId="4" hidden="1">#REF!</definedName>
    <definedName name="BLPH24" hidden="1">#REF!</definedName>
    <definedName name="BLPH25" localSheetId="2" hidden="1">#REF!</definedName>
    <definedName name="BLPH25" localSheetId="3" hidden="1">#REF!</definedName>
    <definedName name="BLPH25" localSheetId="4" hidden="1">#REF!</definedName>
    <definedName name="BLPH25" hidden="1">#REF!</definedName>
    <definedName name="BLPH26" localSheetId="2" hidden="1">#REF!</definedName>
    <definedName name="BLPH26" localSheetId="3" hidden="1">#REF!</definedName>
    <definedName name="BLPH26" localSheetId="4" hidden="1">#REF!</definedName>
    <definedName name="BLPH26" hidden="1">#REF!</definedName>
    <definedName name="BLPH27" localSheetId="2" hidden="1">#REF!</definedName>
    <definedName name="BLPH27" localSheetId="3" hidden="1">#REF!</definedName>
    <definedName name="BLPH27" localSheetId="4" hidden="1">#REF!</definedName>
    <definedName name="BLPH27" hidden="1">#REF!</definedName>
    <definedName name="BLPH3" localSheetId="2" hidden="1">#REF!</definedName>
    <definedName name="BLPH3" localSheetId="3" hidden="1">#REF!</definedName>
    <definedName name="BLPH3" localSheetId="4" hidden="1">#REF!</definedName>
    <definedName name="BLPH3" hidden="1">#REF!</definedName>
    <definedName name="BLPH4" localSheetId="2" hidden="1">#REF!</definedName>
    <definedName name="BLPH4" localSheetId="3" hidden="1">#REF!</definedName>
    <definedName name="BLPH4" localSheetId="4" hidden="1">#REF!</definedName>
    <definedName name="BLPH4" hidden="1">#REF!</definedName>
    <definedName name="BLPH5" localSheetId="2" hidden="1">#REF!</definedName>
    <definedName name="BLPH5" localSheetId="3" hidden="1">#REF!</definedName>
    <definedName name="BLPH5" localSheetId="4" hidden="1">#REF!</definedName>
    <definedName name="BLPH5" hidden="1">#REF!</definedName>
    <definedName name="BLPH6" localSheetId="2" hidden="1">#REF!</definedName>
    <definedName name="BLPH6" localSheetId="3" hidden="1">#REF!</definedName>
    <definedName name="BLPH6" localSheetId="4" hidden="1">#REF!</definedName>
    <definedName name="BLPH6" hidden="1">#REF!</definedName>
    <definedName name="BLPH7" localSheetId="2" hidden="1">#REF!</definedName>
    <definedName name="BLPH7" localSheetId="3" hidden="1">#REF!</definedName>
    <definedName name="BLPH7" localSheetId="4" hidden="1">#REF!</definedName>
    <definedName name="BLPH7" hidden="1">#REF!</definedName>
    <definedName name="BLPH8" localSheetId="2" hidden="1">#REF!</definedName>
    <definedName name="BLPH8" localSheetId="3" hidden="1">#REF!</definedName>
    <definedName name="BLPH8" localSheetId="4" hidden="1">#REF!</definedName>
    <definedName name="BLPH8" hidden="1">#REF!</definedName>
    <definedName name="BLPH9" localSheetId="2" hidden="1">#REF!</definedName>
    <definedName name="BLPH9" localSheetId="3" hidden="1">#REF!</definedName>
    <definedName name="BLPH9" localSheetId="4" hidden="1">#REF!</definedName>
    <definedName name="BLPH9" hidden="1">#REF!</definedName>
    <definedName name="bs06usd">[2]R5!$E$7</definedName>
    <definedName name="bvc" hidden="1">{"Adjusted Balance Sheet",#N/A,FALSE,"Asia Cost Allocation";"Adjusted Income Statement",#N/A,FALSE,"Asia Cost Allocation";"Americas Franchise",#N/A,FALSE,"Asia Cost Allocation";"Americas Franchise 2",#N/A,FALSE,"Asia Cost Allocation";"EMEA Franchise",#N/A,FALSE,"Asia Cost Allocation";"EMEA Franchise 2",#N/A,FALSE,"Asia Cost Allocation";"Asia Franchise 1",#N/A,FALSE,"Asia Cost Allocation";"Asia Franchise 2",#N/A,FALSE,"Asia Cost Allocation";"Americas Managed 1",#N/A,FALSE,"Asia Cost Allocation";"Americas Managed 2",#N/A,FALSE,"Asia Cost Allocation";"Asia Management 1",#N/A,FALSE,"Asia Cost Allocation";"Asia Management 2",#N/A,FALSE,"Asia Cost Allocation";"Bristol Management 1",#N/A,FALSE,"Asia Cost Allocation";"Bristol Management 2",#N/A,FALSE,"Asia Cost Allocation";"Asia Other Royalty 1",#N/A,FALSE,"Asia Cost Allocation";"Asia Other Royalty 2",#N/A,FALSE,"Asia Cost Allocation";"HI Atlanta",#N/A,FALSE,"Asia Cost Allocation";"HI San Antonio",#N/A,FALSE,"Asia Cost Allocation";"HI Lexington",#N/A,FALSE,"Asia Cost Allocation";"HI South Bend",#N/A,FALSE,"Asia Cost Allocation";"HI Memphis East",#N/A,FALSE,"Asia Cost Allocation";"HI Anaheim",#N/A,FALSE,"Asia Cost Allocation";"CP United Nations",#N/A,FALSE,"Asia Cost Allocation";"CP Houston Galleria",#N/A,FALSE,"Asia Cost Allocation";"CP Redondo Beach",#N/A,FALSE,"Asia Cost Allocation";"CP White Plains",#N/A,FALSE,"Asia Cost Allocation";"CP Santiago",#N/A,FALSE,"Asia Cost Allocation";"CP LAX",#N/A,FALSE,"Asia Cost Allocation";"IC Stephen Austin",#N/A,FALSE,"Asia Cost Allocation";"Staybridge Suites",#N/A,FALSE,"Asia Cost Allocation";"Unconsolidated Affiliates",#N/A,FALSE,"Asia Cost Allocation";"Midland Hotel",#N/A,FALSE,"Asia Cost Allocation";"Asia cost allocation",#N/A,FALSE,"Asia Cost Allocation";"EMEA Cost Allocation",#N/A,FALSE,"Asia Cost Allocation"}</definedName>
    <definedName name="Cash_Flows" localSheetId="2">OFFSET(#REF!,0,0,#REF!,1)</definedName>
    <definedName name="Cash_Flows" localSheetId="3">OFFSET(#REF!,0,0,#REF!,1)</definedName>
    <definedName name="Cash_Flows" localSheetId="4">OFFSET(#REF!,0,0,#REF!,1)</definedName>
    <definedName name="Cash_Flows">OFFSET(#REF!,0,0,#REF!,1)</definedName>
    <definedName name="cc" localSheetId="2">[3]PPE!#REF!</definedName>
    <definedName name="cc" localSheetId="3">[3]PPE!#REF!</definedName>
    <definedName name="cc" localSheetId="4">[3]PPE!#REF!</definedName>
    <definedName name="cc">[3]PPE!#REF!</definedName>
    <definedName name="ChartCaptions" localSheetId="2">#REF!</definedName>
    <definedName name="ChartCaptions" localSheetId="3">#REF!</definedName>
    <definedName name="ChartCaptions" localSheetId="4">#REF!</definedName>
    <definedName name="ChartCaptions">#REF!</definedName>
    <definedName name="ChartingArea">'[4]EBITDA Bridge'!$A$6:$A$103,'[4]EBITDA Bridge'!$F$6:$L$103</definedName>
    <definedName name="ChartingLabels" localSheetId="2">#REF!</definedName>
    <definedName name="ChartingLabels" localSheetId="3">#REF!</definedName>
    <definedName name="ChartingLabels" localSheetId="4">#REF!</definedName>
    <definedName name="ChartingLabels">#REF!</definedName>
    <definedName name="cur" localSheetId="2">#REF!</definedName>
    <definedName name="cur" localSheetId="3">#REF!</definedName>
    <definedName name="cur" localSheetId="4">#REF!</definedName>
    <definedName name="cur">#REF!</definedName>
    <definedName name="DAT1___0" localSheetId="2">[5]предопл!#REF!</definedName>
    <definedName name="DAT1___0" localSheetId="3">[5]предопл!#REF!</definedName>
    <definedName name="DAT1___0" localSheetId="4">[5]предопл!#REF!</definedName>
    <definedName name="DAT1___0">[5]предопл!#REF!</definedName>
    <definedName name="DAT1___26" localSheetId="2">#REF!</definedName>
    <definedName name="DAT1___26" localSheetId="3">#REF!</definedName>
    <definedName name="DAT1___26" localSheetId="4">#REF!</definedName>
    <definedName name="DAT1___26">#REF!</definedName>
    <definedName name="DAT1___39" localSheetId="2">#REF!</definedName>
    <definedName name="DAT1___39" localSheetId="3">#REF!</definedName>
    <definedName name="DAT1___39" localSheetId="4">#REF!</definedName>
    <definedName name="DAT1___39">#REF!</definedName>
    <definedName name="DAT1___40" localSheetId="2">#REF!</definedName>
    <definedName name="DAT1___40" localSheetId="3">#REF!</definedName>
    <definedName name="DAT1___40" localSheetId="4">#REF!</definedName>
    <definedName name="DAT1___40">#REF!</definedName>
    <definedName name="DAT10___0" localSheetId="2">#REF!</definedName>
    <definedName name="DAT10___0" localSheetId="3">#REF!</definedName>
    <definedName name="DAT10___0" localSheetId="4">#REF!</definedName>
    <definedName name="DAT10___0">#REF!</definedName>
    <definedName name="DAT11___0" localSheetId="2">#REF!</definedName>
    <definedName name="DAT11___0" localSheetId="3">#REF!</definedName>
    <definedName name="DAT11___0" localSheetId="4">#REF!</definedName>
    <definedName name="DAT11___0">#REF!</definedName>
    <definedName name="DAT12___0" localSheetId="2">[5]предопл!#REF!</definedName>
    <definedName name="DAT12___0" localSheetId="3">[5]предопл!#REF!</definedName>
    <definedName name="DAT12___0" localSheetId="4">[5]предопл!#REF!</definedName>
    <definedName name="DAT12___0">[5]предопл!#REF!</definedName>
    <definedName name="DAT12___26" localSheetId="2">#REF!</definedName>
    <definedName name="DAT12___26" localSheetId="3">#REF!</definedName>
    <definedName name="DAT12___26" localSheetId="4">#REF!</definedName>
    <definedName name="DAT12___26">#REF!</definedName>
    <definedName name="DAT12___39" localSheetId="2">#REF!</definedName>
    <definedName name="DAT12___39" localSheetId="3">#REF!</definedName>
    <definedName name="DAT12___39" localSheetId="4">#REF!</definedName>
    <definedName name="DAT12___39">#REF!</definedName>
    <definedName name="DAT12___40" localSheetId="2">#REF!</definedName>
    <definedName name="DAT12___40" localSheetId="3">#REF!</definedName>
    <definedName name="DAT12___40" localSheetId="4">#REF!</definedName>
    <definedName name="DAT12___40">#REF!</definedName>
    <definedName name="DAT13___0" localSheetId="2">[5]предопл!#REF!</definedName>
    <definedName name="DAT13___0" localSheetId="3">[5]предопл!#REF!</definedName>
    <definedName name="DAT13___0" localSheetId="4">[5]предопл!#REF!</definedName>
    <definedName name="DAT13___0">[5]предопл!#REF!</definedName>
    <definedName name="DAT13___26" localSheetId="2">#REF!</definedName>
    <definedName name="DAT13___26" localSheetId="3">#REF!</definedName>
    <definedName name="DAT13___26" localSheetId="4">#REF!</definedName>
    <definedName name="DAT13___26">#REF!</definedName>
    <definedName name="DAT13___39" localSheetId="2">#REF!</definedName>
    <definedName name="DAT13___39" localSheetId="3">#REF!</definedName>
    <definedName name="DAT13___39" localSheetId="4">#REF!</definedName>
    <definedName name="DAT13___39">#REF!</definedName>
    <definedName name="DAT13___40" localSheetId="2">#REF!</definedName>
    <definedName name="DAT13___40" localSheetId="3">#REF!</definedName>
    <definedName name="DAT13___40" localSheetId="4">#REF!</definedName>
    <definedName name="DAT13___40">#REF!</definedName>
    <definedName name="DAT14___0" localSheetId="2">#REF!</definedName>
    <definedName name="DAT14___0" localSheetId="3">#REF!</definedName>
    <definedName name="DAT14___0" localSheetId="4">#REF!</definedName>
    <definedName name="DAT14___0">#REF!</definedName>
    <definedName name="DAT15___0" localSheetId="2">#REF!</definedName>
    <definedName name="DAT15___0" localSheetId="3">#REF!</definedName>
    <definedName name="DAT15___0" localSheetId="4">#REF!</definedName>
    <definedName name="DAT15___0">#REF!</definedName>
    <definedName name="DAT16___0" localSheetId="2">[5]предопл!#REF!</definedName>
    <definedName name="DAT16___0" localSheetId="3">[5]предопл!#REF!</definedName>
    <definedName name="DAT16___0" localSheetId="4">[5]предопл!#REF!</definedName>
    <definedName name="DAT16___0">[5]предопл!#REF!</definedName>
    <definedName name="DAT16___26" localSheetId="2">#REF!</definedName>
    <definedName name="DAT16___26" localSheetId="3">#REF!</definedName>
    <definedName name="DAT16___26" localSheetId="4">#REF!</definedName>
    <definedName name="DAT16___26">#REF!</definedName>
    <definedName name="DAT16___39" localSheetId="2">#REF!</definedName>
    <definedName name="DAT16___39" localSheetId="3">#REF!</definedName>
    <definedName name="DAT16___39" localSheetId="4">#REF!</definedName>
    <definedName name="DAT16___39">#REF!</definedName>
    <definedName name="DAT16___40" localSheetId="2">#REF!</definedName>
    <definedName name="DAT16___40" localSheetId="3">#REF!</definedName>
    <definedName name="DAT16___40" localSheetId="4">#REF!</definedName>
    <definedName name="DAT16___40">#REF!</definedName>
    <definedName name="DAT17___0" localSheetId="2">[5]предопл!#REF!</definedName>
    <definedName name="DAT17___0" localSheetId="3">[5]предопл!#REF!</definedName>
    <definedName name="DAT17___0" localSheetId="4">[5]предопл!#REF!</definedName>
    <definedName name="DAT17___0">[5]предопл!#REF!</definedName>
    <definedName name="DAT17___26" localSheetId="2">#REF!</definedName>
    <definedName name="DAT17___26" localSheetId="3">#REF!</definedName>
    <definedName name="DAT17___26" localSheetId="4">#REF!</definedName>
    <definedName name="DAT17___26">#REF!</definedName>
    <definedName name="DAT17___39" localSheetId="2">#REF!</definedName>
    <definedName name="DAT17___39" localSheetId="3">#REF!</definedName>
    <definedName name="DAT17___39" localSheetId="4">#REF!</definedName>
    <definedName name="DAT17___39">#REF!</definedName>
    <definedName name="DAT17___40" localSheetId="2">#REF!</definedName>
    <definedName name="DAT17___40" localSheetId="3">#REF!</definedName>
    <definedName name="DAT17___40" localSheetId="4">#REF!</definedName>
    <definedName name="DAT17___40">#REF!</definedName>
    <definedName name="DAT18___0" localSheetId="2">[5]предопл!#REF!</definedName>
    <definedName name="DAT18___0" localSheetId="3">[5]предопл!#REF!</definedName>
    <definedName name="DAT18___0" localSheetId="4">[5]предопл!#REF!</definedName>
    <definedName name="DAT18___0">[5]предопл!#REF!</definedName>
    <definedName name="DAT18___26" localSheetId="2">#REF!</definedName>
    <definedName name="DAT18___26" localSheetId="3">#REF!</definedName>
    <definedName name="DAT18___26" localSheetId="4">#REF!</definedName>
    <definedName name="DAT18___26">#REF!</definedName>
    <definedName name="DAT18___39" localSheetId="2">#REF!</definedName>
    <definedName name="DAT18___39" localSheetId="3">#REF!</definedName>
    <definedName name="DAT18___39" localSheetId="4">#REF!</definedName>
    <definedName name="DAT18___39">#REF!</definedName>
    <definedName name="DAT18___40" localSheetId="2">#REF!</definedName>
    <definedName name="DAT18___40" localSheetId="3">#REF!</definedName>
    <definedName name="DAT18___40" localSheetId="4">#REF!</definedName>
    <definedName name="DAT18___40">#REF!</definedName>
    <definedName name="DAT19___0" localSheetId="2">[5]предопл!#REF!</definedName>
    <definedName name="DAT19___0" localSheetId="3">[5]предопл!#REF!</definedName>
    <definedName name="DAT19___0" localSheetId="4">[5]предопл!#REF!</definedName>
    <definedName name="DAT19___0">[5]предопл!#REF!</definedName>
    <definedName name="DAT19___26" localSheetId="2">#REF!</definedName>
    <definedName name="DAT19___26" localSheetId="3">#REF!</definedName>
    <definedName name="DAT19___26" localSheetId="4">#REF!</definedName>
    <definedName name="DAT19___26">#REF!</definedName>
    <definedName name="DAT19___39" localSheetId="2">#REF!</definedName>
    <definedName name="DAT19___39" localSheetId="3">#REF!</definedName>
    <definedName name="DAT19___39" localSheetId="4">#REF!</definedName>
    <definedName name="DAT19___39">#REF!</definedName>
    <definedName name="DAT19___40" localSheetId="2">#REF!</definedName>
    <definedName name="DAT19___40" localSheetId="3">#REF!</definedName>
    <definedName name="DAT19___40" localSheetId="4">#REF!</definedName>
    <definedName name="DAT19___40">#REF!</definedName>
    <definedName name="DAT2___0" localSheetId="2">[5]предопл!#REF!</definedName>
    <definedName name="DAT2___0" localSheetId="3">[5]предопл!#REF!</definedName>
    <definedName name="DAT2___0" localSheetId="4">[5]предопл!#REF!</definedName>
    <definedName name="DAT2___0">[5]предопл!#REF!</definedName>
    <definedName name="DAT2___26" localSheetId="2">#REF!</definedName>
    <definedName name="DAT2___26" localSheetId="3">#REF!</definedName>
    <definedName name="DAT2___26" localSheetId="4">#REF!</definedName>
    <definedName name="DAT2___26">#REF!</definedName>
    <definedName name="DAT2___39" localSheetId="2">#REF!</definedName>
    <definedName name="DAT2___39" localSheetId="3">#REF!</definedName>
    <definedName name="DAT2___39" localSheetId="4">#REF!</definedName>
    <definedName name="DAT2___39">#REF!</definedName>
    <definedName name="DAT2___40" localSheetId="2">#REF!</definedName>
    <definedName name="DAT2___40" localSheetId="3">#REF!</definedName>
    <definedName name="DAT2___40" localSheetId="4">#REF!</definedName>
    <definedName name="DAT2___40">#REF!</definedName>
    <definedName name="DAT20___0" localSheetId="2">#REF!</definedName>
    <definedName name="DAT20___0" localSheetId="3">#REF!</definedName>
    <definedName name="DAT20___0" localSheetId="4">#REF!</definedName>
    <definedName name="DAT20___0">#REF!</definedName>
    <definedName name="DAT21___0" localSheetId="2">#REF!</definedName>
    <definedName name="DAT21___0" localSheetId="3">#REF!</definedName>
    <definedName name="DAT21___0" localSheetId="4">#REF!</definedName>
    <definedName name="DAT21___0">#REF!</definedName>
    <definedName name="DAT22___0" localSheetId="2">#REF!</definedName>
    <definedName name="DAT22___0" localSheetId="3">#REF!</definedName>
    <definedName name="DAT22___0" localSheetId="4">#REF!</definedName>
    <definedName name="DAT22___0">#REF!</definedName>
    <definedName name="DAT23___0" localSheetId="2">#REF!</definedName>
    <definedName name="DAT23___0" localSheetId="3">#REF!</definedName>
    <definedName name="DAT23___0" localSheetId="4">#REF!</definedName>
    <definedName name="DAT23___0">#REF!</definedName>
    <definedName name="DAT24___0" localSheetId="2">#REF!</definedName>
    <definedName name="DAT24___0" localSheetId="3">#REF!</definedName>
    <definedName name="DAT24___0" localSheetId="4">#REF!</definedName>
    <definedName name="DAT24___0">#REF!</definedName>
    <definedName name="DAT3___0" localSheetId="2">[5]предопл!#REF!</definedName>
    <definedName name="DAT3___0" localSheetId="3">[5]предопл!#REF!</definedName>
    <definedName name="DAT3___0" localSheetId="4">[5]предопл!#REF!</definedName>
    <definedName name="DAT3___0">[5]предопл!#REF!</definedName>
    <definedName name="DAT3___26" localSheetId="2">#REF!</definedName>
    <definedName name="DAT3___26" localSheetId="3">#REF!</definedName>
    <definedName name="DAT3___26" localSheetId="4">#REF!</definedName>
    <definedName name="DAT3___26">#REF!</definedName>
    <definedName name="DAT3___39" localSheetId="2">#REF!</definedName>
    <definedName name="DAT3___39" localSheetId="3">#REF!</definedName>
    <definedName name="DAT3___39" localSheetId="4">#REF!</definedName>
    <definedName name="DAT3___39">#REF!</definedName>
    <definedName name="DAT3___40" localSheetId="2">#REF!</definedName>
    <definedName name="DAT3___40" localSheetId="3">#REF!</definedName>
    <definedName name="DAT3___40" localSheetId="4">#REF!</definedName>
    <definedName name="DAT3___40">#REF!</definedName>
    <definedName name="DAT4___0" localSheetId="2">[5]предопл!#REF!</definedName>
    <definedName name="DAT4___0" localSheetId="3">[5]предопл!#REF!</definedName>
    <definedName name="DAT4___0" localSheetId="4">[5]предопл!#REF!</definedName>
    <definedName name="DAT4___0">[5]предопл!#REF!</definedName>
    <definedName name="DAT4___26" localSheetId="2">#REF!</definedName>
    <definedName name="DAT4___26" localSheetId="3">#REF!</definedName>
    <definedName name="DAT4___26" localSheetId="4">#REF!</definedName>
    <definedName name="DAT4___26">#REF!</definedName>
    <definedName name="DAT4___39" localSheetId="2">#REF!</definedName>
    <definedName name="DAT4___39" localSheetId="3">#REF!</definedName>
    <definedName name="DAT4___39" localSheetId="4">#REF!</definedName>
    <definedName name="DAT4___39">#REF!</definedName>
    <definedName name="DAT4___40" localSheetId="2">#REF!</definedName>
    <definedName name="DAT4___40" localSheetId="3">#REF!</definedName>
    <definedName name="DAT4___40" localSheetId="4">#REF!</definedName>
    <definedName name="DAT4___40">#REF!</definedName>
    <definedName name="DAT5___0" localSheetId="2">[5]предопл!#REF!</definedName>
    <definedName name="DAT5___0" localSheetId="3">[5]предопл!#REF!</definedName>
    <definedName name="DAT5___0" localSheetId="4">[5]предопл!#REF!</definedName>
    <definedName name="DAT5___0">[5]предопл!#REF!</definedName>
    <definedName name="DAT5___26" localSheetId="2">#REF!</definedName>
    <definedName name="DAT5___26" localSheetId="3">#REF!</definedName>
    <definedName name="DAT5___26" localSheetId="4">#REF!</definedName>
    <definedName name="DAT5___26">#REF!</definedName>
    <definedName name="DAT5___39" localSheetId="2">#REF!</definedName>
    <definedName name="DAT5___39" localSheetId="3">#REF!</definedName>
    <definedName name="DAT5___39" localSheetId="4">#REF!</definedName>
    <definedName name="DAT5___39">#REF!</definedName>
    <definedName name="DAT5___40" localSheetId="2">#REF!</definedName>
    <definedName name="DAT5___40" localSheetId="3">#REF!</definedName>
    <definedName name="DAT5___40" localSheetId="4">#REF!</definedName>
    <definedName name="DAT5___40">#REF!</definedName>
    <definedName name="DAT6___0" localSheetId="2">#REF!</definedName>
    <definedName name="DAT6___0" localSheetId="3">#REF!</definedName>
    <definedName name="DAT6___0" localSheetId="4">#REF!</definedName>
    <definedName name="DAT6___0">#REF!</definedName>
    <definedName name="DAT7___0" localSheetId="2">#REF!</definedName>
    <definedName name="DAT7___0" localSheetId="3">#REF!</definedName>
    <definedName name="DAT7___0" localSheetId="4">#REF!</definedName>
    <definedName name="DAT7___0">#REF!</definedName>
    <definedName name="DAT8___0" localSheetId="2">#REF!</definedName>
    <definedName name="DAT8___0" localSheetId="3">#REF!</definedName>
    <definedName name="DAT8___0" localSheetId="4">#REF!</definedName>
    <definedName name="DAT8___0">#REF!</definedName>
    <definedName name="DAT9___0" localSheetId="2">#REF!</definedName>
    <definedName name="DAT9___0" localSheetId="3">#REF!</definedName>
    <definedName name="DAT9___0" localSheetId="4">#REF!</definedName>
    <definedName name="DAT9___0">#REF!</definedName>
    <definedName name="data" localSheetId="2">#REF!</definedName>
    <definedName name="data" localSheetId="3">#REF!</definedName>
    <definedName name="data" localSheetId="4">#REF!</definedName>
    <definedName name="data">#REF!</definedName>
    <definedName name="EBITDA_Bridge" localSheetId="2">#REF!</definedName>
    <definedName name="EBITDA_Bridge" localSheetId="3">#REF!</definedName>
    <definedName name="EBITDA_Bridge" localSheetId="4">#REF!</definedName>
    <definedName name="EBITDA_Bridge">#REF!</definedName>
    <definedName name="faperiod">[6]Input!$B$22</definedName>
    <definedName name="fddss" hidden="1">{"Asia cost allocation",#N/A,FALSE,"HI Lexington";"EMEA Cost Allocation",#N/A,FALSE,"HI Lexington"}</definedName>
    <definedName name="fyColHeading" localSheetId="2">#REF!</definedName>
    <definedName name="fyColHeading" localSheetId="3">#REF!</definedName>
    <definedName name="fyColHeading" localSheetId="4">#REF!</definedName>
    <definedName name="fyColHeading">#REF!</definedName>
    <definedName name="fyCoverDate" localSheetId="2">#REF!</definedName>
    <definedName name="fyCoverDate" localSheetId="3">#REF!</definedName>
    <definedName name="fyCoverDate" localSheetId="4">#REF!</definedName>
    <definedName name="fyCoverDate">#REF!</definedName>
    <definedName name="G">[6]Input!$B$20</definedName>
    <definedName name="g_revs" localSheetId="2">[3]Assumptions!#REF!</definedName>
    <definedName name="g_revs" localSheetId="3">[3]Assumptions!#REF!</definedName>
    <definedName name="g_revs" localSheetId="4">[3]Assumptions!#REF!</definedName>
    <definedName name="g_revs">[3]Assumptions!#REF!</definedName>
    <definedName name="his_revs">'[3]H-IS'!$D$3:$Y$6</definedName>
    <definedName name="iesniedzejs">HIDDEN!$A$2:$A$6</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NORM" hidden="1">"c1902"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39302.654224537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j" localSheetId="14"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j" localSheetId="9"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j" localSheetId="10"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j"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likme">HIDDEN!#REF!</definedName>
    <definedName name="LŪDZU_IZVĒLIETIES" localSheetId="1">'Dati par projektu, instrukcija'!$C$4</definedName>
    <definedName name="men">HIDDEN!$L$1:$L$13</definedName>
    <definedName name="n" localSheetId="2">[3]PPE!#REF!</definedName>
    <definedName name="n" localSheetId="3">[3]PPE!#REF!</definedName>
    <definedName name="n" localSheetId="4">[3]PPE!#REF!</definedName>
    <definedName name="n">[3]PPE!#REF!</definedName>
    <definedName name="Nozare">HIDDEN!$J$1:$K$11</definedName>
    <definedName name="nozare1">HIDDEN!$J$2:$K$8</definedName>
    <definedName name="nozareIZV">HIDDEN!$J$2:$J$8</definedName>
    <definedName name="pasv1">HIDDEN!$A$3:$A$121</definedName>
    <definedName name="pasvaldibas" comment="Norādiet projekta iesneidzēju!">HIDDEN!$A$1:$A$6</definedName>
    <definedName name="Payment_Number" localSheetId="2">ROW()-Header_Row</definedName>
    <definedName name="Payment_Number" localSheetId="3">ROW()-Header_Row</definedName>
    <definedName name="Payment_Number" localSheetId="4">ROW()-Header_Row</definedName>
    <definedName name="Payment_Number" localSheetId="9">ROW()-Header_Row</definedName>
    <definedName name="Payment_Number" localSheetId="10">ROW()-Header_Row</definedName>
    <definedName name="Payment_Number">ROW()-Header_Row</definedName>
    <definedName name="Personāla_atlīdzība" localSheetId="0">HIDDEN!$M$2:$M$4</definedName>
    <definedName name="_xlnm.Print_Area" localSheetId="2">'1.1 DL budžets-iesniedzējam'!$A$1:$Z$57</definedName>
    <definedName name="_xlnm.Print_Area" localSheetId="3">'1.2 DL budžets-1.partneru tipam'!$A$1:$Z$57</definedName>
    <definedName name="_xlnm.Print_Area" localSheetId="4">'1.3 DL budžets-2.partneru tipam'!$A$1:$Z$57</definedName>
    <definedName name="_xlnm.Print_Area" localSheetId="13">'10. AL soc.ekonom. anal.'!$A$2:$AI$28</definedName>
    <definedName name="_xlnm.Print_Area" localSheetId="14">'11. RL Kapitāla naudas plūsma'!$A$2:$AJ$41</definedName>
    <definedName name="_xlnm.Print_Area" localSheetId="15">'12. RL Investīciju n.pl.'!$B$2:$AI$43</definedName>
    <definedName name="_xlnm.Print_Area" localSheetId="16">'13. RL Sociālekonomiskā an.'!$A$2:$AJ$62</definedName>
    <definedName name="_xlnm.Print_Area" localSheetId="18">'14. Kontroles lapa'!$A$1:$D$21</definedName>
    <definedName name="_xlnm.Print_Area" localSheetId="19">'15. PIV 2.pielikums Fin. plāns'!$A$2:$M$12</definedName>
    <definedName name="_xlnm.Print_Area" localSheetId="20">'16. PIV 3.pielikums'!$A$2:$L$59</definedName>
    <definedName name="_xlnm.Print_Area" localSheetId="21">'17.PIV 4. pielikums finanšu an.'!$A$2:$G$31</definedName>
    <definedName name="_xlnm.Print_Area" localSheetId="22">'18. PIV 4.pielikums Ekonom. an.'!$A$2:$D$34</definedName>
    <definedName name="_xlnm.Print_Area" localSheetId="5">'2. DL invest.n.pl.BEZ pr.'!$A$2:$AI$25</definedName>
    <definedName name="_xlnm.Print_Area" localSheetId="6">'3. DL invest.n.pl.AR pr.'!$A$2:$AJ$32</definedName>
    <definedName name="_xlnm.Print_Area" localSheetId="7">'4.DL Finansiālā ilgtspēja'!$A$2:$AJ$22</definedName>
    <definedName name="_xlnm.Print_Area" localSheetId="8">'5. DL soc.econom. analīze'!$A$2:$AH$36</definedName>
    <definedName name="_xlnm.Print_Area" localSheetId="9">'6.DL  jut. analīze-Inv.'!$A$2:$AK$55</definedName>
    <definedName name="_xlnm.Print_Area" localSheetId="10">'7.DL jut. analīze-Soc.'!$A$3:$AK$89</definedName>
    <definedName name="_xlnm.Print_Area" localSheetId="11">'8. AL budžets kopā'!$A$2:$Z$55</definedName>
    <definedName name="_xlnm.Print_Area" localSheetId="12">'9. AL alternatīvu anal.'!$A$2:$AE$17</definedName>
    <definedName name="_xlnm.Print_Area" localSheetId="1">'Dati par projektu, instrukcija'!$A$1:$E$50</definedName>
    <definedName name="q" localSheetId="2">[3]PPE!#REF!</definedName>
    <definedName name="q" localSheetId="3">[3]PPE!#REF!</definedName>
    <definedName name="q" localSheetId="4">[3]PPE!#REF!</definedName>
    <definedName name="q">[3]PPE!#REF!</definedName>
    <definedName name="SA">[7]Blad1!$C$5</definedName>
    <definedName name="SAM">HIDDEN!$E$2:$E$4</definedName>
    <definedName name="sum_of_cash_flows" localSheetId="2">#REF!</definedName>
    <definedName name="sum_of_cash_flows" localSheetId="3">#REF!</definedName>
    <definedName name="sum_of_cash_flows" localSheetId="4">#REF!</definedName>
    <definedName name="sum_of_cash_flows">#REF!</definedName>
    <definedName name="TEST0" localSheetId="2">#REF!</definedName>
    <definedName name="TEST0" localSheetId="3">#REF!</definedName>
    <definedName name="TEST0" localSheetId="4">#REF!</definedName>
    <definedName name="TEST0">#REF!</definedName>
    <definedName name="TEST1" localSheetId="2">#REF!</definedName>
    <definedName name="TEST1" localSheetId="3">#REF!</definedName>
    <definedName name="TEST1" localSheetId="4">#REF!</definedName>
    <definedName name="TEST1">#REF!</definedName>
    <definedName name="TEST1___0" localSheetId="2">#REF!</definedName>
    <definedName name="TEST1___0" localSheetId="3">#REF!</definedName>
    <definedName name="TEST1___0" localSheetId="4">#REF!</definedName>
    <definedName name="TEST1___0">#REF!</definedName>
    <definedName name="TEST2" localSheetId="2">#REF!</definedName>
    <definedName name="TEST2" localSheetId="3">#REF!</definedName>
    <definedName name="TEST2" localSheetId="4">#REF!</definedName>
    <definedName name="TEST2">#REF!</definedName>
    <definedName name="TEST2___0" localSheetId="2">#REF!</definedName>
    <definedName name="TEST2___0" localSheetId="3">#REF!</definedName>
    <definedName name="TEST2___0" localSheetId="4">#REF!</definedName>
    <definedName name="TEST2___0">#REF!</definedName>
    <definedName name="TEST3" localSheetId="2">#REF!</definedName>
    <definedName name="TEST3" localSheetId="3">#REF!</definedName>
    <definedName name="TEST3" localSheetId="4">#REF!</definedName>
    <definedName name="TEST3">#REF!</definedName>
    <definedName name="TEST3___0" localSheetId="2">#REF!</definedName>
    <definedName name="TEST3___0" localSheetId="3">#REF!</definedName>
    <definedName name="TEST3___0" localSheetId="4">#REF!</definedName>
    <definedName name="TEST3___0">#REF!</definedName>
    <definedName name="TEST4" localSheetId="2">#REF!</definedName>
    <definedName name="TEST4" localSheetId="3">#REF!</definedName>
    <definedName name="TEST4" localSheetId="4">#REF!</definedName>
    <definedName name="TEST4">#REF!</definedName>
    <definedName name="TEST4___0" localSheetId="2">#REF!</definedName>
    <definedName name="TEST4___0" localSheetId="3">#REF!</definedName>
    <definedName name="TEST4___0" localSheetId="4">#REF!</definedName>
    <definedName name="TEST4___0">#REF!</definedName>
    <definedName name="TEST5" localSheetId="2">#REF!</definedName>
    <definedName name="TEST5" localSheetId="3">#REF!</definedName>
    <definedName name="TEST5" localSheetId="4">#REF!</definedName>
    <definedName name="TEST5">#REF!</definedName>
    <definedName name="TEST5___0" localSheetId="2">#REF!</definedName>
    <definedName name="TEST5___0" localSheetId="3">#REF!</definedName>
    <definedName name="TEST5___0" localSheetId="4">#REF!</definedName>
    <definedName name="TEST5___0">#REF!</definedName>
    <definedName name="TESTHKEY" localSheetId="2">#REF!</definedName>
    <definedName name="TESTHKEY" localSheetId="3">#REF!</definedName>
    <definedName name="TESTHKEY" localSheetId="4">#REF!</definedName>
    <definedName name="TESTHKEY">#REF!</definedName>
    <definedName name="TESTHKEY___0" localSheetId="2">#REF!</definedName>
    <definedName name="TESTHKEY___0" localSheetId="3">#REF!</definedName>
    <definedName name="TESTHKEY___0" localSheetId="4">#REF!</definedName>
    <definedName name="TESTHKEY___0">#REF!</definedName>
    <definedName name="TESTKEYS" localSheetId="2">#REF!</definedName>
    <definedName name="TESTKEYS" localSheetId="3">#REF!</definedName>
    <definedName name="TESTKEYS" localSheetId="4">#REF!</definedName>
    <definedName name="TESTKEYS">#REF!</definedName>
    <definedName name="TESTKEYS___0" localSheetId="2">[5]предопл!#REF!</definedName>
    <definedName name="TESTKEYS___0" localSheetId="3">[5]предопл!#REF!</definedName>
    <definedName name="TESTKEYS___0" localSheetId="4">[5]предопл!#REF!</definedName>
    <definedName name="TESTKEYS___0">[5]предопл!#REF!</definedName>
    <definedName name="TESTKEYS___26" localSheetId="2">#REF!</definedName>
    <definedName name="TESTKEYS___26" localSheetId="3">#REF!</definedName>
    <definedName name="TESTKEYS___26" localSheetId="4">#REF!</definedName>
    <definedName name="TESTKEYS___26">#REF!</definedName>
    <definedName name="TESTKEYS___39" localSheetId="2">#REF!</definedName>
    <definedName name="TESTKEYS___39" localSheetId="3">#REF!</definedName>
    <definedName name="TESTKEYS___39" localSheetId="4">#REF!</definedName>
    <definedName name="TESTKEYS___39">#REF!</definedName>
    <definedName name="TESTKEYS___40" localSheetId="2">#REF!</definedName>
    <definedName name="TESTKEYS___40" localSheetId="3">#REF!</definedName>
    <definedName name="TESTKEYS___40" localSheetId="4">#REF!</definedName>
    <definedName name="TESTKEYS___40">#REF!</definedName>
    <definedName name="TESTVKEY" localSheetId="2">#REF!</definedName>
    <definedName name="TESTVKEY" localSheetId="3">#REF!</definedName>
    <definedName name="TESTVKEY" localSheetId="4">#REF!</definedName>
    <definedName name="TESTVKEY">#REF!</definedName>
    <definedName name="TESTVKEY___0" localSheetId="2">[5]предопл!#REF!</definedName>
    <definedName name="TESTVKEY___0" localSheetId="3">[5]предопл!#REF!</definedName>
    <definedName name="TESTVKEY___0" localSheetId="4">[5]предопл!#REF!</definedName>
    <definedName name="TESTVKEY___0">[5]предопл!#REF!</definedName>
    <definedName name="TESTVKEY___26" localSheetId="2">#REF!</definedName>
    <definedName name="TESTVKEY___26" localSheetId="3">#REF!</definedName>
    <definedName name="TESTVKEY___26" localSheetId="4">#REF!</definedName>
    <definedName name="TESTVKEY___26">#REF!</definedName>
    <definedName name="TESTVKEY___39" localSheetId="2">#REF!</definedName>
    <definedName name="TESTVKEY___39" localSheetId="3">#REF!</definedName>
    <definedName name="TESTVKEY___39" localSheetId="4">#REF!</definedName>
    <definedName name="TESTVKEY___39">#REF!</definedName>
    <definedName name="TESTVKEY___40" localSheetId="2">#REF!</definedName>
    <definedName name="TESTVKEY___40" localSheetId="3">#REF!</definedName>
    <definedName name="TESTVKEY___40" localSheetId="4">#REF!</definedName>
    <definedName name="TESTVKEY___40">#REF!</definedName>
    <definedName name="vlook1">HIDDEN!$A$1:$B$121</definedName>
    <definedName name="wrn.Adjusted._.Financials." localSheetId="14" hidden="1">{"Adjusted Balance Sheet",#N/A,FALSE,"HI Lexington";"Adjusted Income Statement",#N/A,FALSE,"HI Lexington"}</definedName>
    <definedName name="wrn.Adjusted._.Financials." localSheetId="9" hidden="1">{"Adjusted Balance Sheet",#N/A,FALSE,"HI Lexington";"Adjusted Income Statement",#N/A,FALSE,"HI Lexington"}</definedName>
    <definedName name="wrn.Adjusted._.Financials." localSheetId="10" hidden="1">{"Adjusted Balance Sheet",#N/A,FALSE,"HI Lexington";"Adjusted Income Statement",#N/A,FALSE,"HI Lexington"}</definedName>
    <definedName name="wrn.Adjusted._.Financials." hidden="1">{"Adjusted Balance Sheet",#N/A,FALSE,"HI Lexington";"Adjusted Income Statement",#N/A,FALSE,"HI Lexington"}</definedName>
    <definedName name="wrn.All._.Bass._.Schedules." localSheetId="14" hidden="1">{"Adjusted Balance Sheet",#N/A,FALSE,"Asia Management Contracts";"Adjusted Income Statement",#N/A,FALSE,"Asia Management Contracts";"Total Revenue",#N/A,FALSE,"Asia Management Contracts";"Operating Cost Breakdown",#N/A,FALSE,"Asia Management Contracts";"Allocated Cost Breakdown",#N/A,FALSE,"Asia Management Contracts";"D&amp;A Breakdown",#N/A,FALSE,"Asia Management Contracts";"Overhead D&amp;A Allocation",#N/A,FALSE,"Asia Management Contracts";"Capex Breakdown",#N/A,FALSE,"Asia Management Contracts";"CTP Breakdown",#N/A,FALSE,"Asia Management Contracts";"Total Assets",#N/A,FALSE,"Asia Management Contracts";"Owned Hotel Total",#N/A,FALSE,"Asia Management Contracts";"Franchise Agreements",#N/A,FALSE,"Asia Management Contracts";"Management Contracts",#N/A,FALSE,"Asia Management Contracts";"Unconsolidated Affiliates",#N/A,FALSE,"Asia Management Contracts";"Midland Hotel",#N/A,FALSE,"Asia Management Contracts";"Staybridge Suites",#N/A,FALSE,"Asia Management Contracts";"IC Stephen Austin",#N/A,FALSE,"Asia Management Contracts";"HI South Bend",#N/A,FALSE,"Asia Management Contracts";"HI San Antonio",#N/A,FALSE,"Asia Management Contracts";"HI Memphis East",#N/A,FALSE,"Asia Management Contracts";"HI Lexington",#N/A,FALSE,"Asia Management Contracts";"HI Atlanta",#N/A,FALSE,"Asia Management Contracts";"HI Anaheim",#N/A,FALSE,"Asia Management Contracts";"CP White Plains",#N/A,FALSE,"Asia Management Contracts";"CP United Nations",#N/A,FALSE,"Asia Management Contracts";"CP Santiago",#N/A,FALSE,"Asia Management Contracts";"CP Redondo Beach",#N/A,FALSE,"Asia Management Contracts";"CP LAX",#N/A,FALSE,"Asia Management Contracts";"CP Houston Galleria",#N/A,FALSE,"Asia Management Contracts";"Americas Franchise",#N/A,FALSE,"Asia Management Contracts";"Americas Franchise 2",#N/A,FALSE,"Asia Management Contracts";"Asia Franchise 1",#N/A,FALSE,"Asia Management Contracts";"Asia Franchise 2",#N/A,FALSE,"Asia Management Contracts";"EMEA Franchise",#N/A,FALSE,"Asia Management Contracts";"EMEA Franchise 2",#N/A,FALSE,"Asia Management Contracts";"Bristol Management 1",#N/A,FALSE,"Asia Management Contracts";"Bristol Management 2",#N/A,FALSE,"Asia Management Contracts";"Asia Management 1",#N/A,FALSE,"Asia Management Contracts";"Asia Management 2",#N/A,FALSE,"Asia Management Contracts";"Americas Managed 1",#N/A,FALSE,"Asia Management Contracts";"Americas Managed 2",#N/A,FALSE,"Asia Management Contracts";"Asia Other Royalty 1",#N/A,FALSE,"Asia Management Contracts";"Asia Other Royalty 2",#N/A,FALSE,"Asia Management Contracts";"EMEA Cost Allocation",#N/A,FALSE,"Asia Cost Allocation";"Asia cost allocation",#N/A,FALSE,"Asia Cost Allocation"}</definedName>
    <definedName name="wrn.All._.Bass._.Schedules." localSheetId="9" hidden="1">{"Adjusted Balance Sheet",#N/A,FALSE,"Asia Management Contracts";"Adjusted Income Statement",#N/A,FALSE,"Asia Management Contracts";"Total Revenue",#N/A,FALSE,"Asia Management Contracts";"Operating Cost Breakdown",#N/A,FALSE,"Asia Management Contracts";"Allocated Cost Breakdown",#N/A,FALSE,"Asia Management Contracts";"D&amp;A Breakdown",#N/A,FALSE,"Asia Management Contracts";"Overhead D&amp;A Allocation",#N/A,FALSE,"Asia Management Contracts";"Capex Breakdown",#N/A,FALSE,"Asia Management Contracts";"CTP Breakdown",#N/A,FALSE,"Asia Management Contracts";"Total Assets",#N/A,FALSE,"Asia Management Contracts";"Owned Hotel Total",#N/A,FALSE,"Asia Management Contracts";"Franchise Agreements",#N/A,FALSE,"Asia Management Contracts";"Management Contracts",#N/A,FALSE,"Asia Management Contracts";"Unconsolidated Affiliates",#N/A,FALSE,"Asia Management Contracts";"Midland Hotel",#N/A,FALSE,"Asia Management Contracts";"Staybridge Suites",#N/A,FALSE,"Asia Management Contracts";"IC Stephen Austin",#N/A,FALSE,"Asia Management Contracts";"HI South Bend",#N/A,FALSE,"Asia Management Contracts";"HI San Antonio",#N/A,FALSE,"Asia Management Contracts";"HI Memphis East",#N/A,FALSE,"Asia Management Contracts";"HI Lexington",#N/A,FALSE,"Asia Management Contracts";"HI Atlanta",#N/A,FALSE,"Asia Management Contracts";"HI Anaheim",#N/A,FALSE,"Asia Management Contracts";"CP White Plains",#N/A,FALSE,"Asia Management Contracts";"CP United Nations",#N/A,FALSE,"Asia Management Contracts";"CP Santiago",#N/A,FALSE,"Asia Management Contracts";"CP Redondo Beach",#N/A,FALSE,"Asia Management Contracts";"CP LAX",#N/A,FALSE,"Asia Management Contracts";"CP Houston Galleria",#N/A,FALSE,"Asia Management Contracts";"Americas Franchise",#N/A,FALSE,"Asia Management Contracts";"Americas Franchise 2",#N/A,FALSE,"Asia Management Contracts";"Asia Franchise 1",#N/A,FALSE,"Asia Management Contracts";"Asia Franchise 2",#N/A,FALSE,"Asia Management Contracts";"EMEA Franchise",#N/A,FALSE,"Asia Management Contracts";"EMEA Franchise 2",#N/A,FALSE,"Asia Management Contracts";"Bristol Management 1",#N/A,FALSE,"Asia Management Contracts";"Bristol Management 2",#N/A,FALSE,"Asia Management Contracts";"Asia Management 1",#N/A,FALSE,"Asia Management Contracts";"Asia Management 2",#N/A,FALSE,"Asia Management Contracts";"Americas Managed 1",#N/A,FALSE,"Asia Management Contracts";"Americas Managed 2",#N/A,FALSE,"Asia Management Contracts";"Asia Other Royalty 1",#N/A,FALSE,"Asia Management Contracts";"Asia Other Royalty 2",#N/A,FALSE,"Asia Management Contracts";"EMEA Cost Allocation",#N/A,FALSE,"Asia Cost Allocation";"Asia cost allocation",#N/A,FALSE,"Asia Cost Allocation"}</definedName>
    <definedName name="wrn.All._.Bass._.Schedules." localSheetId="10" hidden="1">{"Adjusted Balance Sheet",#N/A,FALSE,"Asia Management Contracts";"Adjusted Income Statement",#N/A,FALSE,"Asia Management Contracts";"Total Revenue",#N/A,FALSE,"Asia Management Contracts";"Operating Cost Breakdown",#N/A,FALSE,"Asia Management Contracts";"Allocated Cost Breakdown",#N/A,FALSE,"Asia Management Contracts";"D&amp;A Breakdown",#N/A,FALSE,"Asia Management Contracts";"Overhead D&amp;A Allocation",#N/A,FALSE,"Asia Management Contracts";"Capex Breakdown",#N/A,FALSE,"Asia Management Contracts";"CTP Breakdown",#N/A,FALSE,"Asia Management Contracts";"Total Assets",#N/A,FALSE,"Asia Management Contracts";"Owned Hotel Total",#N/A,FALSE,"Asia Management Contracts";"Franchise Agreements",#N/A,FALSE,"Asia Management Contracts";"Management Contracts",#N/A,FALSE,"Asia Management Contracts";"Unconsolidated Affiliates",#N/A,FALSE,"Asia Management Contracts";"Midland Hotel",#N/A,FALSE,"Asia Management Contracts";"Staybridge Suites",#N/A,FALSE,"Asia Management Contracts";"IC Stephen Austin",#N/A,FALSE,"Asia Management Contracts";"HI South Bend",#N/A,FALSE,"Asia Management Contracts";"HI San Antonio",#N/A,FALSE,"Asia Management Contracts";"HI Memphis East",#N/A,FALSE,"Asia Management Contracts";"HI Lexington",#N/A,FALSE,"Asia Management Contracts";"HI Atlanta",#N/A,FALSE,"Asia Management Contracts";"HI Anaheim",#N/A,FALSE,"Asia Management Contracts";"CP White Plains",#N/A,FALSE,"Asia Management Contracts";"CP United Nations",#N/A,FALSE,"Asia Management Contracts";"CP Santiago",#N/A,FALSE,"Asia Management Contracts";"CP Redondo Beach",#N/A,FALSE,"Asia Management Contracts";"CP LAX",#N/A,FALSE,"Asia Management Contracts";"CP Houston Galleria",#N/A,FALSE,"Asia Management Contracts";"Americas Franchise",#N/A,FALSE,"Asia Management Contracts";"Americas Franchise 2",#N/A,FALSE,"Asia Management Contracts";"Asia Franchise 1",#N/A,FALSE,"Asia Management Contracts";"Asia Franchise 2",#N/A,FALSE,"Asia Management Contracts";"EMEA Franchise",#N/A,FALSE,"Asia Management Contracts";"EMEA Franchise 2",#N/A,FALSE,"Asia Management Contracts";"Bristol Management 1",#N/A,FALSE,"Asia Management Contracts";"Bristol Management 2",#N/A,FALSE,"Asia Management Contracts";"Asia Management 1",#N/A,FALSE,"Asia Management Contracts";"Asia Management 2",#N/A,FALSE,"Asia Management Contracts";"Americas Managed 1",#N/A,FALSE,"Asia Management Contracts";"Americas Managed 2",#N/A,FALSE,"Asia Management Contracts";"Asia Other Royalty 1",#N/A,FALSE,"Asia Management Contracts";"Asia Other Royalty 2",#N/A,FALSE,"Asia Management Contracts";"EMEA Cost Allocation",#N/A,FALSE,"Asia Cost Allocation";"Asia cost allocation",#N/A,FALSE,"Asia Cost Allocation"}</definedName>
    <definedName name="wrn.All._.Bass._.Schedules." hidden="1">{"Adjusted Balance Sheet",#N/A,FALSE,"Asia Management Contracts";"Adjusted Income Statement",#N/A,FALSE,"Asia Management Contracts";"Total Revenue",#N/A,FALSE,"Asia Management Contracts";"Operating Cost Breakdown",#N/A,FALSE,"Asia Management Contracts";"Allocated Cost Breakdown",#N/A,FALSE,"Asia Management Contracts";"D&amp;A Breakdown",#N/A,FALSE,"Asia Management Contracts";"Overhead D&amp;A Allocation",#N/A,FALSE,"Asia Management Contracts";"Capex Breakdown",#N/A,FALSE,"Asia Management Contracts";"CTP Breakdown",#N/A,FALSE,"Asia Management Contracts";"Total Assets",#N/A,FALSE,"Asia Management Contracts";"Owned Hotel Total",#N/A,FALSE,"Asia Management Contracts";"Franchise Agreements",#N/A,FALSE,"Asia Management Contracts";"Management Contracts",#N/A,FALSE,"Asia Management Contracts";"Unconsolidated Affiliates",#N/A,FALSE,"Asia Management Contracts";"Midland Hotel",#N/A,FALSE,"Asia Management Contracts";"Staybridge Suites",#N/A,FALSE,"Asia Management Contracts";"IC Stephen Austin",#N/A,FALSE,"Asia Management Contracts";"HI South Bend",#N/A,FALSE,"Asia Management Contracts";"HI San Antonio",#N/A,FALSE,"Asia Management Contracts";"HI Memphis East",#N/A,FALSE,"Asia Management Contracts";"HI Lexington",#N/A,FALSE,"Asia Management Contracts";"HI Atlanta",#N/A,FALSE,"Asia Management Contracts";"HI Anaheim",#N/A,FALSE,"Asia Management Contracts";"CP White Plains",#N/A,FALSE,"Asia Management Contracts";"CP United Nations",#N/A,FALSE,"Asia Management Contracts";"CP Santiago",#N/A,FALSE,"Asia Management Contracts";"CP Redondo Beach",#N/A,FALSE,"Asia Management Contracts";"CP LAX",#N/A,FALSE,"Asia Management Contracts";"CP Houston Galleria",#N/A,FALSE,"Asia Management Contracts";"Americas Franchise",#N/A,FALSE,"Asia Management Contracts";"Americas Franchise 2",#N/A,FALSE,"Asia Management Contracts";"Asia Franchise 1",#N/A,FALSE,"Asia Management Contracts";"Asia Franchise 2",#N/A,FALSE,"Asia Management Contracts";"EMEA Franchise",#N/A,FALSE,"Asia Management Contracts";"EMEA Franchise 2",#N/A,FALSE,"Asia Management Contracts";"Bristol Management 1",#N/A,FALSE,"Asia Management Contracts";"Bristol Management 2",#N/A,FALSE,"Asia Management Contracts";"Asia Management 1",#N/A,FALSE,"Asia Management Contracts";"Asia Management 2",#N/A,FALSE,"Asia Management Contracts";"Americas Managed 1",#N/A,FALSE,"Asia Management Contracts";"Americas Managed 2",#N/A,FALSE,"Asia Management Contracts";"Asia Other Royalty 1",#N/A,FALSE,"Asia Management Contracts";"Asia Other Royalty 2",#N/A,FALSE,"Asia Management Contracts";"EMEA Cost Allocation",#N/A,FALSE,"Asia Cost Allocation";"Asia cost allocation",#N/A,FALSE,"Asia Cost Allocation"}</definedName>
    <definedName name="wrn.Bass._.Exhibits." localSheetId="14" hidden="1">{"Adjusted Balance Sheet",#N/A,FALSE,"Asia Cost Allocation";"Adjusted Income Statement",#N/A,FALSE,"Asia Cost Allocation";"Americas Franchise",#N/A,FALSE,"Asia Cost Allocation";"Americas Franchise 2",#N/A,FALSE,"Asia Cost Allocation";"EMEA Franchise",#N/A,FALSE,"Asia Cost Allocation";"EMEA Franchise 2",#N/A,FALSE,"Asia Cost Allocation";"Asia Franchise 1",#N/A,FALSE,"Asia Cost Allocation";"Asia Franchise 2",#N/A,FALSE,"Asia Cost Allocation";"Americas Managed 1",#N/A,FALSE,"Asia Cost Allocation";"Americas Managed 2",#N/A,FALSE,"Asia Cost Allocation";"Asia Management 1",#N/A,FALSE,"Asia Cost Allocation";"Asia Management 2",#N/A,FALSE,"Asia Cost Allocation";"Bristol Management 1",#N/A,FALSE,"Asia Cost Allocation";"Bristol Management 2",#N/A,FALSE,"Asia Cost Allocation";"Asia Other Royalty 1",#N/A,FALSE,"Asia Cost Allocation";"Asia Other Royalty 2",#N/A,FALSE,"Asia Cost Allocation";"HI Atlanta",#N/A,FALSE,"Asia Cost Allocation";"HI San Antonio",#N/A,FALSE,"Asia Cost Allocation";"HI Lexington",#N/A,FALSE,"Asia Cost Allocation";"HI South Bend",#N/A,FALSE,"Asia Cost Allocation";"HI Memphis East",#N/A,FALSE,"Asia Cost Allocation";"HI Anaheim",#N/A,FALSE,"Asia Cost Allocation";"CP United Nations",#N/A,FALSE,"Asia Cost Allocation";"CP Houston Galleria",#N/A,FALSE,"Asia Cost Allocation";"CP Redondo Beach",#N/A,FALSE,"Asia Cost Allocation";"CP White Plains",#N/A,FALSE,"Asia Cost Allocation";"CP Santiago",#N/A,FALSE,"Asia Cost Allocation";"CP LAX",#N/A,FALSE,"Asia Cost Allocation";"IC Stephen Austin",#N/A,FALSE,"Asia Cost Allocation";"Staybridge Suites",#N/A,FALSE,"Asia Cost Allocation";"Unconsolidated Affiliates",#N/A,FALSE,"Asia Cost Allocation";"Midland Hotel",#N/A,FALSE,"Asia Cost Allocation";"Asia cost allocation",#N/A,FALSE,"Asia Cost Allocation";"EMEA Cost Allocation",#N/A,FALSE,"Asia Cost Allocation"}</definedName>
    <definedName name="wrn.Bass._.Exhibits." localSheetId="9" hidden="1">{"Adjusted Balance Sheet",#N/A,FALSE,"Asia Cost Allocation";"Adjusted Income Statement",#N/A,FALSE,"Asia Cost Allocation";"Americas Franchise",#N/A,FALSE,"Asia Cost Allocation";"Americas Franchise 2",#N/A,FALSE,"Asia Cost Allocation";"EMEA Franchise",#N/A,FALSE,"Asia Cost Allocation";"EMEA Franchise 2",#N/A,FALSE,"Asia Cost Allocation";"Asia Franchise 1",#N/A,FALSE,"Asia Cost Allocation";"Asia Franchise 2",#N/A,FALSE,"Asia Cost Allocation";"Americas Managed 1",#N/A,FALSE,"Asia Cost Allocation";"Americas Managed 2",#N/A,FALSE,"Asia Cost Allocation";"Asia Management 1",#N/A,FALSE,"Asia Cost Allocation";"Asia Management 2",#N/A,FALSE,"Asia Cost Allocation";"Bristol Management 1",#N/A,FALSE,"Asia Cost Allocation";"Bristol Management 2",#N/A,FALSE,"Asia Cost Allocation";"Asia Other Royalty 1",#N/A,FALSE,"Asia Cost Allocation";"Asia Other Royalty 2",#N/A,FALSE,"Asia Cost Allocation";"HI Atlanta",#N/A,FALSE,"Asia Cost Allocation";"HI San Antonio",#N/A,FALSE,"Asia Cost Allocation";"HI Lexington",#N/A,FALSE,"Asia Cost Allocation";"HI South Bend",#N/A,FALSE,"Asia Cost Allocation";"HI Memphis East",#N/A,FALSE,"Asia Cost Allocation";"HI Anaheim",#N/A,FALSE,"Asia Cost Allocation";"CP United Nations",#N/A,FALSE,"Asia Cost Allocation";"CP Houston Galleria",#N/A,FALSE,"Asia Cost Allocation";"CP Redondo Beach",#N/A,FALSE,"Asia Cost Allocation";"CP White Plains",#N/A,FALSE,"Asia Cost Allocation";"CP Santiago",#N/A,FALSE,"Asia Cost Allocation";"CP LAX",#N/A,FALSE,"Asia Cost Allocation";"IC Stephen Austin",#N/A,FALSE,"Asia Cost Allocation";"Staybridge Suites",#N/A,FALSE,"Asia Cost Allocation";"Unconsolidated Affiliates",#N/A,FALSE,"Asia Cost Allocation";"Midland Hotel",#N/A,FALSE,"Asia Cost Allocation";"Asia cost allocation",#N/A,FALSE,"Asia Cost Allocation";"EMEA Cost Allocation",#N/A,FALSE,"Asia Cost Allocation"}</definedName>
    <definedName name="wrn.Bass._.Exhibits." localSheetId="10" hidden="1">{"Adjusted Balance Sheet",#N/A,FALSE,"Asia Cost Allocation";"Adjusted Income Statement",#N/A,FALSE,"Asia Cost Allocation";"Americas Franchise",#N/A,FALSE,"Asia Cost Allocation";"Americas Franchise 2",#N/A,FALSE,"Asia Cost Allocation";"EMEA Franchise",#N/A,FALSE,"Asia Cost Allocation";"EMEA Franchise 2",#N/A,FALSE,"Asia Cost Allocation";"Asia Franchise 1",#N/A,FALSE,"Asia Cost Allocation";"Asia Franchise 2",#N/A,FALSE,"Asia Cost Allocation";"Americas Managed 1",#N/A,FALSE,"Asia Cost Allocation";"Americas Managed 2",#N/A,FALSE,"Asia Cost Allocation";"Asia Management 1",#N/A,FALSE,"Asia Cost Allocation";"Asia Management 2",#N/A,FALSE,"Asia Cost Allocation";"Bristol Management 1",#N/A,FALSE,"Asia Cost Allocation";"Bristol Management 2",#N/A,FALSE,"Asia Cost Allocation";"Asia Other Royalty 1",#N/A,FALSE,"Asia Cost Allocation";"Asia Other Royalty 2",#N/A,FALSE,"Asia Cost Allocation";"HI Atlanta",#N/A,FALSE,"Asia Cost Allocation";"HI San Antonio",#N/A,FALSE,"Asia Cost Allocation";"HI Lexington",#N/A,FALSE,"Asia Cost Allocation";"HI South Bend",#N/A,FALSE,"Asia Cost Allocation";"HI Memphis East",#N/A,FALSE,"Asia Cost Allocation";"HI Anaheim",#N/A,FALSE,"Asia Cost Allocation";"CP United Nations",#N/A,FALSE,"Asia Cost Allocation";"CP Houston Galleria",#N/A,FALSE,"Asia Cost Allocation";"CP Redondo Beach",#N/A,FALSE,"Asia Cost Allocation";"CP White Plains",#N/A,FALSE,"Asia Cost Allocation";"CP Santiago",#N/A,FALSE,"Asia Cost Allocation";"CP LAX",#N/A,FALSE,"Asia Cost Allocation";"IC Stephen Austin",#N/A,FALSE,"Asia Cost Allocation";"Staybridge Suites",#N/A,FALSE,"Asia Cost Allocation";"Unconsolidated Affiliates",#N/A,FALSE,"Asia Cost Allocation";"Midland Hotel",#N/A,FALSE,"Asia Cost Allocation";"Asia cost allocation",#N/A,FALSE,"Asia Cost Allocation";"EMEA Cost Allocation",#N/A,FALSE,"Asia Cost Allocation"}</definedName>
    <definedName name="wrn.Bass._.Exhibits." hidden="1">{"Adjusted Balance Sheet",#N/A,FALSE,"Asia Cost Allocation";"Adjusted Income Statement",#N/A,FALSE,"Asia Cost Allocation";"Americas Franchise",#N/A,FALSE,"Asia Cost Allocation";"Americas Franchise 2",#N/A,FALSE,"Asia Cost Allocation";"EMEA Franchise",#N/A,FALSE,"Asia Cost Allocation";"EMEA Franchise 2",#N/A,FALSE,"Asia Cost Allocation";"Asia Franchise 1",#N/A,FALSE,"Asia Cost Allocation";"Asia Franchise 2",#N/A,FALSE,"Asia Cost Allocation";"Americas Managed 1",#N/A,FALSE,"Asia Cost Allocation";"Americas Managed 2",#N/A,FALSE,"Asia Cost Allocation";"Asia Management 1",#N/A,FALSE,"Asia Cost Allocation";"Asia Management 2",#N/A,FALSE,"Asia Cost Allocation";"Bristol Management 1",#N/A,FALSE,"Asia Cost Allocation";"Bristol Management 2",#N/A,FALSE,"Asia Cost Allocation";"Asia Other Royalty 1",#N/A,FALSE,"Asia Cost Allocation";"Asia Other Royalty 2",#N/A,FALSE,"Asia Cost Allocation";"HI Atlanta",#N/A,FALSE,"Asia Cost Allocation";"HI San Antonio",#N/A,FALSE,"Asia Cost Allocation";"HI Lexington",#N/A,FALSE,"Asia Cost Allocation";"HI South Bend",#N/A,FALSE,"Asia Cost Allocation";"HI Memphis East",#N/A,FALSE,"Asia Cost Allocation";"HI Anaheim",#N/A,FALSE,"Asia Cost Allocation";"CP United Nations",#N/A,FALSE,"Asia Cost Allocation";"CP Houston Galleria",#N/A,FALSE,"Asia Cost Allocation";"CP Redondo Beach",#N/A,FALSE,"Asia Cost Allocation";"CP White Plains",#N/A,FALSE,"Asia Cost Allocation";"CP Santiago",#N/A,FALSE,"Asia Cost Allocation";"CP LAX",#N/A,FALSE,"Asia Cost Allocation";"IC Stephen Austin",#N/A,FALSE,"Asia Cost Allocation";"Staybridge Suites",#N/A,FALSE,"Asia Cost Allocation";"Unconsolidated Affiliates",#N/A,FALSE,"Asia Cost Allocation";"Midland Hotel",#N/A,FALSE,"Asia Cost Allocation";"Asia cost allocation",#N/A,FALSE,"Asia Cost Allocation";"EMEA Cost Allocation",#N/A,FALSE,"Asia Cost Allocation"}</definedName>
    <definedName name="wrn.Cost._.Allocations." localSheetId="14" hidden="1">{"Asia cost allocation",#N/A,FALSE,"HI Lexington";"EMEA Cost Allocation",#N/A,FALSE,"HI Lexington"}</definedName>
    <definedName name="wrn.Cost._.Allocations." localSheetId="9" hidden="1">{"Asia cost allocation",#N/A,FALSE,"HI Lexington";"EMEA Cost Allocation",#N/A,FALSE,"HI Lexington"}</definedName>
    <definedName name="wrn.Cost._.Allocations." localSheetId="10" hidden="1">{"Asia cost allocation",#N/A,FALSE,"HI Lexington";"EMEA Cost Allocation",#N/A,FALSE,"HI Lexington"}</definedName>
    <definedName name="wrn.Cost._.Allocations." hidden="1">{"Asia cost allocation",#N/A,FALSE,"HI Lexington";"EMEA Cost Allocation",#N/A,FALSE,"HI Lexington"}</definedName>
    <definedName name="wrn.customer._.input." localSheetId="14" hidden="1">{"customer input",#N/A,FALSE,"Customer Input"}</definedName>
    <definedName name="wrn.customer._.input." localSheetId="9" hidden="1">{"customer input",#N/A,FALSE,"Customer Input"}</definedName>
    <definedName name="wrn.customer._.input." localSheetId="10" hidden="1">{"customer input",#N/A,FALSE,"Customer Input"}</definedName>
    <definedName name="wrn.customer._.input." hidden="1">{"customer input",#N/A,FALSE,"Customer Input"}</definedName>
    <definedName name="wrn.customer._.value." localSheetId="14" hidden="1">{"Customer Value",#N/A,FALSE,"Customer Value Analysis"}</definedName>
    <definedName name="wrn.customer._.value." localSheetId="9" hidden="1">{"Customer Value",#N/A,FALSE,"Customer Value Analysis"}</definedName>
    <definedName name="wrn.customer._.value." localSheetId="10" hidden="1">{"Customer Value",#N/A,FALSE,"Customer Value Analysis"}</definedName>
    <definedName name="wrn.customer._.value." hidden="1">{"Customer Value",#N/A,FALSE,"Customer Value Analysis"}</definedName>
    <definedName name="wrn.DCIS." localSheetId="14" hidden="1">{"DCIS",#N/A,FALSE,"IS DCIS ";"DCIS 6_30_96",#N/A,FALSE,"IS DCIS ";"DCIS 6_30_97",#N/A,FALSE,"IS DCIS ";"DCIS LTM",#N/A,FALSE,"IS DCIS "}</definedName>
    <definedName name="wrn.DCIS." localSheetId="9" hidden="1">{"DCIS",#N/A,FALSE,"IS DCIS ";"DCIS 6_30_96",#N/A,FALSE,"IS DCIS ";"DCIS 6_30_97",#N/A,FALSE,"IS DCIS ";"DCIS LTM",#N/A,FALSE,"IS DCIS "}</definedName>
    <definedName name="wrn.DCIS." localSheetId="10" hidden="1">{"DCIS",#N/A,FALSE,"IS DCIS ";"DCIS 6_30_96",#N/A,FALSE,"IS DCIS ";"DCIS 6_30_97",#N/A,FALSE,"IS DCIS ";"DCIS LTM",#N/A,FALSE,"IS DCIS "}</definedName>
    <definedName name="wrn.DCIS." hidden="1">{"DCIS",#N/A,FALSE,"IS DCIS ";"DCIS 6_30_96",#N/A,FALSE,"IS DCIS ";"DCIS 6_30_97",#N/A,FALSE,"IS DCIS ";"DCIS LTM",#N/A,FALSE,"IS DCIS "}</definedName>
    <definedName name="wrn.DMPS." localSheetId="14" hidden="1">{"DMPS 1996",#N/A,FALSE,"IS DMPS";"DMPS 6_30_96",#N/A,FALSE,"IS DMPS";"DMPS 6_30_97",#N/A,FALSE,"IS DMPS";"DMPS LTM",#N/A,FALSE,"IS DMPS"}</definedName>
    <definedName name="wrn.DMPS." localSheetId="9" hidden="1">{"DMPS 1996",#N/A,FALSE,"IS DMPS";"DMPS 6_30_96",#N/A,FALSE,"IS DMPS";"DMPS 6_30_97",#N/A,FALSE,"IS DMPS";"DMPS LTM",#N/A,FALSE,"IS DMPS"}</definedName>
    <definedName name="wrn.DMPS." localSheetId="10" hidden="1">{"DMPS 1996",#N/A,FALSE,"IS DMPS";"DMPS 6_30_96",#N/A,FALSE,"IS DMPS";"DMPS 6_30_97",#N/A,FALSE,"IS DMPS";"DMPS LTM",#N/A,FALSE,"IS DMPS"}</definedName>
    <definedName name="wrn.DMPS." hidden="1">{"DMPS 1996",#N/A,FALSE,"IS DMPS";"DMPS 6_30_96",#N/A,FALSE,"IS DMPS";"DMPS 6_30_97",#N/A,FALSE,"IS DMPS";"DMPS LTM",#N/A,FALSE,"IS DMPS"}</definedName>
    <definedName name="wrn.Exhibits." localSheetId="14" hidden="1">{"View Dollar IS",#N/A,FALSE,"Historical Income Statement";"View Common IS",#N/A,FALSE,"Historical Income Statement";"View Dollar BS",#N/A,FALSE,"Historical Balance Sheet";"View Common BS",#N/A,FALSE,"Historical Balance Sheet";"View Inventory",#N/A,FALSE,"Inventory Analysis";"View Workforce",#N/A,FALSE,"Workforce Analysis";"View Trademark BP",#N/A,FALSE,"Best Power Trademark Analysis";"View Distribution Channel",#N/A,FALSE,"Distribution Channel Analysis";"Technology Summary Sheet",#N/A,FALSE,"Technology";"Technology 2",#N/A,FALSE,"Technology";"Technology 3",#N/A,FALSE,"Technology";"Technology 4",#N/A,FALSE,"Technology"}</definedName>
    <definedName name="wrn.Exhibits." localSheetId="9" hidden="1">{"View Dollar IS",#N/A,FALSE,"Historical Income Statement";"View Common IS",#N/A,FALSE,"Historical Income Statement";"View Dollar BS",#N/A,FALSE,"Historical Balance Sheet";"View Common BS",#N/A,FALSE,"Historical Balance Sheet";"View Inventory",#N/A,FALSE,"Inventory Analysis";"View Workforce",#N/A,FALSE,"Workforce Analysis";"View Trademark BP",#N/A,FALSE,"Best Power Trademark Analysis";"View Distribution Channel",#N/A,FALSE,"Distribution Channel Analysis";"Technology Summary Sheet",#N/A,FALSE,"Technology";"Technology 2",#N/A,FALSE,"Technology";"Technology 3",#N/A,FALSE,"Technology";"Technology 4",#N/A,FALSE,"Technology"}</definedName>
    <definedName name="wrn.Exhibits." localSheetId="10" hidden="1">{"View Dollar IS",#N/A,FALSE,"Historical Income Statement";"View Common IS",#N/A,FALSE,"Historical Income Statement";"View Dollar BS",#N/A,FALSE,"Historical Balance Sheet";"View Common BS",#N/A,FALSE,"Historical Balance Sheet";"View Inventory",#N/A,FALSE,"Inventory Analysis";"View Workforce",#N/A,FALSE,"Workforce Analysis";"View Trademark BP",#N/A,FALSE,"Best Power Trademark Analysis";"View Distribution Channel",#N/A,FALSE,"Distribution Channel Analysis";"Technology Summary Sheet",#N/A,FALSE,"Technology";"Technology 2",#N/A,FALSE,"Technology";"Technology 3",#N/A,FALSE,"Technology";"Technology 4",#N/A,FALSE,"Technology"}</definedName>
    <definedName name="wrn.Exhibits." hidden="1">{"View Dollar IS",#N/A,FALSE,"Historical Income Statement";"View Common IS",#N/A,FALSE,"Historical Income Statement";"View Dollar BS",#N/A,FALSE,"Historical Balance Sheet";"View Common BS",#N/A,FALSE,"Historical Balance Sheet";"View Inventory",#N/A,FALSE,"Inventory Analysis";"View Workforce",#N/A,FALSE,"Workforce Analysis";"View Trademark BP",#N/A,FALSE,"Best Power Trademark Analysis";"View Distribution Channel",#N/A,FALSE,"Distribution Channel Analysis";"Technology Summary Sheet",#N/A,FALSE,"Technology";"Technology 2",#N/A,FALSE,"Technology";"Technology 3",#N/A,FALSE,"Technology";"Technology 4",#N/A,FALSE,"Technology"}</definedName>
    <definedName name="wrn.FD._.Residual." localSheetId="14" hidden="1">{"FD residual 12_96",#N/A,FALSE,"FD residual-revised";"FD Residual 6_97",#N/A,FALSE,"FD residual-revised";"FD Residual 6_96",#N/A,FALSE,"FD residual-revised";"FD Residual LTM",#N/A,FALSE,"FD residual-revised"}</definedName>
    <definedName name="wrn.FD._.Residual." localSheetId="9" hidden="1">{"FD residual 12_96",#N/A,FALSE,"FD residual-revised";"FD Residual 6_97",#N/A,FALSE,"FD residual-revised";"FD Residual 6_96",#N/A,FALSE,"FD residual-revised";"FD Residual LTM",#N/A,FALSE,"FD residual-revised"}</definedName>
    <definedName name="wrn.FD._.Residual." localSheetId="10" hidden="1">{"FD residual 12_96",#N/A,FALSE,"FD residual-revised";"FD Residual 6_97",#N/A,FALSE,"FD residual-revised";"FD Residual 6_96",#N/A,FALSE,"FD residual-revised";"FD Residual LTM",#N/A,FALSE,"FD residual-revised"}</definedName>
    <definedName name="wrn.FD._.Residual." hidden="1">{"FD residual 12_96",#N/A,FALSE,"FD residual-revised";"FD Residual 6_97",#N/A,FALSE,"FD residual-revised";"FD Residual 6_96",#N/A,FALSE,"FD residual-revised";"FD Residual LTM",#N/A,FALSE,"FD residual-revised"}</definedName>
    <definedName name="wrn.Franchise._.Agreements." localSheetId="14" hidden="1">{"Americas Franchise",#N/A,FALSE,"HI Lexington";"Americas Franchise 2",#N/A,FALSE,"HI Lexington";"Asia Franchise 1",#N/A,FALSE,"HI Lexington";"Asia Franchise 2",#N/A,FALSE,"HI Lexington";"EMEA Franchise",#N/A,FALSE,"HI Lexington";"EMEA Franchise 2",#N/A,FALSE,"HI Lexington"}</definedName>
    <definedName name="wrn.Franchise._.Agreements." localSheetId="9" hidden="1">{"Americas Franchise",#N/A,FALSE,"HI Lexington";"Americas Franchise 2",#N/A,FALSE,"HI Lexington";"Asia Franchise 1",#N/A,FALSE,"HI Lexington";"Asia Franchise 2",#N/A,FALSE,"HI Lexington";"EMEA Franchise",#N/A,FALSE,"HI Lexington";"EMEA Franchise 2",#N/A,FALSE,"HI Lexington"}</definedName>
    <definedName name="wrn.Franchise._.Agreements." localSheetId="10" hidden="1">{"Americas Franchise",#N/A,FALSE,"HI Lexington";"Americas Franchise 2",#N/A,FALSE,"HI Lexington";"Asia Franchise 1",#N/A,FALSE,"HI Lexington";"Asia Franchise 2",#N/A,FALSE,"HI Lexington";"EMEA Franchise",#N/A,FALSE,"HI Lexington";"EMEA Franchise 2",#N/A,FALSE,"HI Lexington"}</definedName>
    <definedName name="wrn.Franchise._.Agreements." hidden="1">{"Americas Franchise",#N/A,FALSE,"HI Lexington";"Americas Franchise 2",#N/A,FALSE,"HI Lexington";"Asia Franchise 1",#N/A,FALSE,"HI Lexington";"Asia Franchise 2",#N/A,FALSE,"HI Lexington";"EMEA Franchise",#N/A,FALSE,"HI Lexington";"EMEA Franchise 2",#N/A,FALSE,"HI Lexington"}</definedName>
    <definedName name="wrn.Management._.Contracts." localSheetId="14" hidden="1">{"Americas Managed 1",#N/A,FALSE,"HI Lexington";"Americas Managed 2",#N/A,FALSE,"HI Lexington";"Asia Management 1",#N/A,FALSE,"HI Lexington";"Asia Management 2",#N/A,FALSE,"HI Lexington";"Bristol Management 1",#N/A,FALSE,"HI Lexington";"Bristol Management 2",#N/A,FALSE,"HI Lexington";"Asia Other Royalty 1",#N/A,FALSE,"HI Lexington";"Asia Other Royalty 2",#N/A,FALSE,"HI Lexington"}</definedName>
    <definedName name="wrn.Management._.Contracts." localSheetId="9" hidden="1">{"Americas Managed 1",#N/A,FALSE,"HI Lexington";"Americas Managed 2",#N/A,FALSE,"HI Lexington";"Asia Management 1",#N/A,FALSE,"HI Lexington";"Asia Management 2",#N/A,FALSE,"HI Lexington";"Bristol Management 1",#N/A,FALSE,"HI Lexington";"Bristol Management 2",#N/A,FALSE,"HI Lexington";"Asia Other Royalty 1",#N/A,FALSE,"HI Lexington";"Asia Other Royalty 2",#N/A,FALSE,"HI Lexington"}</definedName>
    <definedName name="wrn.Management._.Contracts." localSheetId="10" hidden="1">{"Americas Managed 1",#N/A,FALSE,"HI Lexington";"Americas Managed 2",#N/A,FALSE,"HI Lexington";"Asia Management 1",#N/A,FALSE,"HI Lexington";"Asia Management 2",#N/A,FALSE,"HI Lexington";"Bristol Management 1",#N/A,FALSE,"HI Lexington";"Bristol Management 2",#N/A,FALSE,"HI Lexington";"Asia Other Royalty 1",#N/A,FALSE,"HI Lexington";"Asia Other Royalty 2",#N/A,FALSE,"HI Lexington"}</definedName>
    <definedName name="wrn.Management._.Contracts." hidden="1">{"Americas Managed 1",#N/A,FALSE,"HI Lexington";"Americas Managed 2",#N/A,FALSE,"HI Lexington";"Asia Management 1",#N/A,FALSE,"HI Lexington";"Asia Management 2",#N/A,FALSE,"HI Lexington";"Bristol Management 1",#N/A,FALSE,"HI Lexington";"Bristol Management 2",#N/A,FALSE,"HI Lexington";"Asia Other Royalty 1",#N/A,FALSE,"HI Lexington";"Asia Other Royalty 2",#N/A,FALSE,"HI Lexington"}</definedName>
    <definedName name="wrn.Owned._.Hotels." localSheetId="14" hidden="1">{"Staybridge Suites",#N/A,FALSE,"Inputs";"IC Stephen Austin",#N/A,FALSE,"Inputs";"HI South Bend",#N/A,FALSE,"Inputs";"HI San Antonio",#N/A,FALSE,"Inputs";"HI Memphis East",#N/A,FALSE,"Inputs";"HI Lexington",#N/A,FALSE,"Inputs";"HI Atlanta",#N/A,FALSE,"Inputs";"HI Anaheim",#N/A,FALSE,"Inputs";"CP White Plains",#N/A,FALSE,"Inputs";"CP United Nations",#N/A,FALSE,"Inputs";"CP Santiago",#N/A,FALSE,"Inputs";"CP Redondo Beach",#N/A,FALSE,"Inputs";"CP LAX",#N/A,FALSE,"Inputs";"CP Houston Galleria",#N/A,FALSE,"Inputs"}</definedName>
    <definedName name="wrn.Owned._.Hotels." localSheetId="9" hidden="1">{"Staybridge Suites",#N/A,FALSE,"Inputs";"IC Stephen Austin",#N/A,FALSE,"Inputs";"HI South Bend",#N/A,FALSE,"Inputs";"HI San Antonio",#N/A,FALSE,"Inputs";"HI Memphis East",#N/A,FALSE,"Inputs";"HI Lexington",#N/A,FALSE,"Inputs";"HI Atlanta",#N/A,FALSE,"Inputs";"HI Anaheim",#N/A,FALSE,"Inputs";"CP White Plains",#N/A,FALSE,"Inputs";"CP United Nations",#N/A,FALSE,"Inputs";"CP Santiago",#N/A,FALSE,"Inputs";"CP Redondo Beach",#N/A,FALSE,"Inputs";"CP LAX",#N/A,FALSE,"Inputs";"CP Houston Galleria",#N/A,FALSE,"Inputs"}</definedName>
    <definedName name="wrn.Owned._.Hotels." localSheetId="10" hidden="1">{"Staybridge Suites",#N/A,FALSE,"Inputs";"IC Stephen Austin",#N/A,FALSE,"Inputs";"HI South Bend",#N/A,FALSE,"Inputs";"HI San Antonio",#N/A,FALSE,"Inputs";"HI Memphis East",#N/A,FALSE,"Inputs";"HI Lexington",#N/A,FALSE,"Inputs";"HI Atlanta",#N/A,FALSE,"Inputs";"HI Anaheim",#N/A,FALSE,"Inputs";"CP White Plains",#N/A,FALSE,"Inputs";"CP United Nations",#N/A,FALSE,"Inputs";"CP Santiago",#N/A,FALSE,"Inputs";"CP Redondo Beach",#N/A,FALSE,"Inputs";"CP LAX",#N/A,FALSE,"Inputs";"CP Houston Galleria",#N/A,FALSE,"Inputs"}</definedName>
    <definedName name="wrn.Owned._.Hotels." hidden="1">{"Staybridge Suites",#N/A,FALSE,"Inputs";"IC Stephen Austin",#N/A,FALSE,"Inputs";"HI South Bend",#N/A,FALSE,"Inputs";"HI San Antonio",#N/A,FALSE,"Inputs";"HI Memphis East",#N/A,FALSE,"Inputs";"HI Lexington",#N/A,FALSE,"Inputs";"HI Atlanta",#N/A,FALSE,"Inputs";"HI Anaheim",#N/A,FALSE,"Inputs";"CP White Plains",#N/A,FALSE,"Inputs";"CP United Nations",#N/A,FALSE,"Inputs";"CP Santiago",#N/A,FALSE,"Inputs";"CP Redondo Beach",#N/A,FALSE,"Inputs";"CP LAX",#N/A,FALSE,"Inputs";"CP Houston Galleria",#N/A,FALSE,"Inputs"}</definedName>
    <definedName name="wrn.PI." localSheetId="14" hidden="1">{"PI96",#N/A,FALSE,"IS P Inst. ";"PI697",#N/A,FALSE,"IS P Inst. ";"PI696",#N/A,FALSE,"IS P Inst. ";"PILTM",#N/A,FALSE,"IS P Inst. "}</definedName>
    <definedName name="wrn.PI." localSheetId="9" hidden="1">{"PI96",#N/A,FALSE,"IS P Inst. ";"PI697",#N/A,FALSE,"IS P Inst. ";"PI696",#N/A,FALSE,"IS P Inst. ";"PILTM",#N/A,FALSE,"IS P Inst. "}</definedName>
    <definedName name="wrn.PI." localSheetId="10" hidden="1">{"PI96",#N/A,FALSE,"IS P Inst. ";"PI697",#N/A,FALSE,"IS P Inst. ";"PI696",#N/A,FALSE,"IS P Inst. ";"PILTM",#N/A,FALSE,"IS P Inst. "}</definedName>
    <definedName name="wrn.PI." hidden="1">{"PI96",#N/A,FALSE,"IS P Inst. ";"PI697",#N/A,FALSE,"IS P Inst. ";"PI696",#N/A,FALSE,"IS P Inst. ";"PILTM",#N/A,FALSE,"IS P Inst. "}</definedName>
    <definedName name="wrn.Revised._.Mancos." localSheetId="14" hidden="1">{"Asia Other Revised 1",#N/A,FALSE,"ROR";"Asia Other Royalty Revised 2",#N/A,FALSE,"ROR";"Americas Managed Revised 1",#N/A,FALSE,"ROR";"Americas Managed Revised 2",#N/A,FALSE,"ROR";"Bristom Mancos Revised 1",#N/A,FALSE,"ROR";"Bristol Manco Revised 2",#N/A,FALSE,"ROR";"Asia Mancos 1 Revised",#N/A,FALSE,"ROR";"Asia Mancos 2 Revised",#N/A,FALSE,"ROR"}</definedName>
    <definedName name="wrn.Revised._.Mancos." localSheetId="9" hidden="1">{"Asia Other Revised 1",#N/A,FALSE,"ROR";"Asia Other Royalty Revised 2",#N/A,FALSE,"ROR";"Americas Managed Revised 1",#N/A,FALSE,"ROR";"Americas Managed Revised 2",#N/A,FALSE,"ROR";"Bristom Mancos Revised 1",#N/A,FALSE,"ROR";"Bristol Manco Revised 2",#N/A,FALSE,"ROR";"Asia Mancos 1 Revised",#N/A,FALSE,"ROR";"Asia Mancos 2 Revised",#N/A,FALSE,"ROR"}</definedName>
    <definedName name="wrn.Revised._.Mancos." localSheetId="10" hidden="1">{"Asia Other Revised 1",#N/A,FALSE,"ROR";"Asia Other Royalty Revised 2",#N/A,FALSE,"ROR";"Americas Managed Revised 1",#N/A,FALSE,"ROR";"Americas Managed Revised 2",#N/A,FALSE,"ROR";"Bristom Mancos Revised 1",#N/A,FALSE,"ROR";"Bristol Manco Revised 2",#N/A,FALSE,"ROR";"Asia Mancos 1 Revised",#N/A,FALSE,"ROR";"Asia Mancos 2 Revised",#N/A,FALSE,"ROR"}</definedName>
    <definedName name="wrn.Revised._.Mancos." hidden="1">{"Asia Other Revised 1",#N/A,FALSE,"ROR";"Asia Other Royalty Revised 2",#N/A,FALSE,"ROR";"Americas Managed Revised 1",#N/A,FALSE,"ROR";"Americas Managed Revised 2",#N/A,FALSE,"ROR";"Bristom Mancos Revised 1",#N/A,FALSE,"ROR";"Bristol Manco Revised 2",#N/A,FALSE,"ROR";"Asia Mancos 1 Revised",#N/A,FALSE,"ROR";"Asia Mancos 2 Revised",#N/A,FALSE,"ROR"}</definedName>
    <definedName name="wrn.Support._.Schedules." localSheetId="14"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wrn.Support._.Schedules." localSheetId="9"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wrn.Support._.Schedules." localSheetId="10"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wrn.Support._.Schedules."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wrn.Tax._.Amortization." localSheetId="14" hidden="1">{"tax page one",#N/A,FALSE,"Tax-amortization";"tax page two",#N/A,FALSE,"Tax-amortization (2)"}</definedName>
    <definedName name="wrn.Tax._.Amortization." localSheetId="9" hidden="1">{"tax page one",#N/A,FALSE,"Tax-amortization";"tax page two",#N/A,FALSE,"Tax-amortization (2)"}</definedName>
    <definedName name="wrn.Tax._.Amortization." localSheetId="10" hidden="1">{"tax page one",#N/A,FALSE,"Tax-amortization";"tax page two",#N/A,FALSE,"Tax-amortization (2)"}</definedName>
    <definedName name="wrn.Tax._.Amortization." hidden="1">{"tax page one",#N/A,FALSE,"Tax-amortization";"tax page two",#N/A,FALSE,"Tax-amortization (2)"}</definedName>
    <definedName name="wrn.Telecheck._.Residual." localSheetId="14" hidden="1">{"Telecheck 96",#N/A,FALSE,"Telecheck";"Telecheck 6_97",#N/A,FALSE,"Telecheck";"Telecheck 6_96",#N/A,FALSE,"Telecheck";"Telecheck LTM",#N/A,FALSE,"Telecheck"}</definedName>
    <definedName name="wrn.Telecheck._.Residual." localSheetId="9" hidden="1">{"Telecheck 96",#N/A,FALSE,"Telecheck";"Telecheck 6_97",#N/A,FALSE,"Telecheck";"Telecheck 6_96",#N/A,FALSE,"Telecheck";"Telecheck LTM",#N/A,FALSE,"Telecheck"}</definedName>
    <definedName name="wrn.Telecheck._.Residual." localSheetId="10" hidden="1">{"Telecheck 96",#N/A,FALSE,"Telecheck";"Telecheck 6_97",#N/A,FALSE,"Telecheck";"Telecheck 6_96",#N/A,FALSE,"Telecheck";"Telecheck LTM",#N/A,FALSE,"Telecheck"}</definedName>
    <definedName name="wrn.Telecheck._.Residual." hidden="1">{"Telecheck 96",#N/A,FALSE,"Telecheck";"Telecheck 6_97",#N/A,FALSE,"Telecheck";"Telecheck 6_96",#N/A,FALSE,"Telecheck";"Telecheck LTM",#N/A,FALSE,"Telecheck"}</definedName>
    <definedName name="wrn.Unconsoliated._.Affiliates." localSheetId="14" hidden="1">{"Unconsolidated Affiliates",#N/A,FALSE,"HI Lexington";"Midland Hotel",#N/A,FALSE,"HI Lexington"}</definedName>
    <definedName name="wrn.Unconsoliated._.Affiliates." localSheetId="9" hidden="1">{"Unconsolidated Affiliates",#N/A,FALSE,"HI Lexington";"Midland Hotel",#N/A,FALSE,"HI Lexington"}</definedName>
    <definedName name="wrn.Unconsoliated._.Affiliates." localSheetId="10" hidden="1">{"Unconsolidated Affiliates",#N/A,FALSE,"HI Lexington";"Midland Hotel",#N/A,FALSE,"HI Lexington"}</definedName>
    <definedName name="wrn.Unconsoliated._.Affiliates." hidden="1">{"Unconsolidated Affiliates",#N/A,FALSE,"HI Lexington";"Midland Hotel",#N/A,FALSE,"HI Lexington"}</definedName>
    <definedName name="wrn.WU._.residual." localSheetId="14" hidden="1">{"WU 6mths 6_30_97",#N/A,FALSE,"IS P Inst. ";"WU LTM 6_97",#N/A,FALSE,"IS P Inst. ";"WU residual 6_30_97",#N/A,FALSE,"IS P Inst. ";"WU residual 96",#N/A,FALSE,"IS P Inst. "}</definedName>
    <definedName name="wrn.WU._.residual." localSheetId="9" hidden="1">{"WU 6mths 6_30_97",#N/A,FALSE,"IS P Inst. ";"WU LTM 6_97",#N/A,FALSE,"IS P Inst. ";"WU residual 6_30_97",#N/A,FALSE,"IS P Inst. ";"WU residual 96",#N/A,FALSE,"IS P Inst. "}</definedName>
    <definedName name="wrn.WU._.residual." localSheetId="10" hidden="1">{"WU 6mths 6_30_97",#N/A,FALSE,"IS P Inst. ";"WU LTM 6_97",#N/A,FALSE,"IS P Inst. ";"WU residual 6_30_97",#N/A,FALSE,"IS P Inst. ";"WU residual 96",#N/A,FALSE,"IS P Inst. "}</definedName>
    <definedName name="wrn.WU._.residual." hidden="1">{"WU 6mths 6_30_97",#N/A,FALSE,"IS P Inst. ";"WU LTM 6_97",#N/A,FALSE,"IS P Inst. ";"WU residual 6_30_97",#N/A,FALSE,"IS P Inst. ";"WU residual 96",#N/A,FALSE,"IS P Inst. "}</definedName>
    <definedName name="YearStart1" localSheetId="2">#REF!</definedName>
    <definedName name="YearStart1" localSheetId="3">#REF!</definedName>
    <definedName name="YearStart1" localSheetId="4">#REF!</definedName>
    <definedName name="YearStart1">#REF!</definedName>
    <definedName name="YearStart2" localSheetId="2">#REF!</definedName>
    <definedName name="YearStart2" localSheetId="3">#REF!</definedName>
    <definedName name="YearStart2" localSheetId="4">#REF!</definedName>
    <definedName name="YearStart2">#REF!</definedName>
    <definedName name="YearStart3" localSheetId="2">#REF!</definedName>
    <definedName name="YearStart3" localSheetId="3">#REF!</definedName>
    <definedName name="YearStart3" localSheetId="4">#REF!</definedName>
    <definedName name="YearStart3">#REF!</definedName>
    <definedName name="YearStart4" localSheetId="2">#REF!</definedName>
    <definedName name="YearStart4" localSheetId="3">#REF!</definedName>
    <definedName name="YearStart4" localSheetId="4">#REF!</definedName>
    <definedName name="YearStart4">#REF!</definedName>
    <definedName name="YearStart5" localSheetId="2">#REF!</definedName>
    <definedName name="YearStart5" localSheetId="3">#REF!</definedName>
    <definedName name="YearStart5" localSheetId="4">#REF!</definedName>
    <definedName name="YearStart5">#REF!</definedName>
    <definedName name="YearStart6" localSheetId="2">#REF!</definedName>
    <definedName name="YearStart6" localSheetId="3">#REF!</definedName>
    <definedName name="YearStart6" localSheetId="4">#REF!</definedName>
    <definedName name="YearStart6">#REF!</definedName>
    <definedName name="YearStart7" localSheetId="2">#REF!</definedName>
    <definedName name="YearStart7" localSheetId="3">#REF!</definedName>
    <definedName name="YearStart7" localSheetId="4">#REF!</definedName>
    <definedName name="YearStart7">#REF!</definedName>
    <definedName name="ГТД" localSheetId="2">#REF!</definedName>
    <definedName name="ГТД" localSheetId="3">#REF!</definedName>
    <definedName name="ГТД" localSheetId="4">#REF!</definedName>
    <definedName name="ГТД">#REF!</definedName>
    <definedName name="доп2" localSheetId="2">#REF!</definedName>
    <definedName name="доп2" localSheetId="3">#REF!</definedName>
    <definedName name="доп2" localSheetId="4">#REF!</definedName>
    <definedName name="доп2">#REF!</definedName>
    <definedName name="Жовт">[8]списки!$I$1:$I$3</definedName>
    <definedName name="зачем">[9]списки!$E$1:$E$5</definedName>
    <definedName name="Ира">[8]списки!$G$1:$G$3</definedName>
    <definedName name="кого">[9]списки!$I$1:$I$3</definedName>
    <definedName name="ктоо">[9]списки!$C$1:$C$5</definedName>
    <definedName name="оля" localSheetId="2">#REF!</definedName>
    <definedName name="оля" localSheetId="3">#REF!</definedName>
    <definedName name="оля" localSheetId="4">#REF!</definedName>
    <definedName name="оля">#REF!</definedName>
    <definedName name="ооо" localSheetId="2">#REF!</definedName>
    <definedName name="ооо" localSheetId="3">#REF!</definedName>
    <definedName name="ооо" localSheetId="4">#REF!</definedName>
    <definedName name="ооо">#REF!</definedName>
    <definedName name="сэс">[8]списки!$C$1:$C$5</definedName>
    <definedName name="тов.баланс" localSheetId="2">#REF!</definedName>
    <definedName name="тов.баланс" localSheetId="3">#REF!</definedName>
    <definedName name="тов.баланс" localSheetId="4">#REF!</definedName>
    <definedName name="тов.баланс">#REF!</definedName>
    <definedName name="что">[9]списки!$G$1:$G$3</definedName>
  </definedNames>
  <calcPr calcId="125725"/>
</workbook>
</file>

<file path=xl/calcChain.xml><?xml version="1.0" encoding="utf-8"?>
<calcChain xmlns="http://schemas.openxmlformats.org/spreadsheetml/2006/main">
  <c r="X14" i="1312"/>
  <c r="W14"/>
  <c r="V14"/>
  <c r="U14"/>
  <c r="T14"/>
  <c r="S14"/>
  <c r="R14"/>
  <c r="Q14"/>
  <c r="P14"/>
  <c r="O14"/>
  <c r="N14"/>
  <c r="M14"/>
  <c r="L14"/>
  <c r="K14"/>
  <c r="J14"/>
  <c r="I14"/>
  <c r="H14"/>
  <c r="X13"/>
  <c r="W13"/>
  <c r="V13"/>
  <c r="U13"/>
  <c r="T13"/>
  <c r="S13"/>
  <c r="R13"/>
  <c r="Q13"/>
  <c r="P13"/>
  <c r="O13"/>
  <c r="N13"/>
  <c r="M13"/>
  <c r="L13"/>
  <c r="K13"/>
  <c r="J13"/>
  <c r="I13"/>
  <c r="H13"/>
  <c r="X12"/>
  <c r="W12"/>
  <c r="V12"/>
  <c r="U12"/>
  <c r="T12"/>
  <c r="S12"/>
  <c r="R12"/>
  <c r="Q12"/>
  <c r="P12"/>
  <c r="O12"/>
  <c r="N12"/>
  <c r="M12"/>
  <c r="L12"/>
  <c r="K12"/>
  <c r="J12"/>
  <c r="I12"/>
  <c r="H12"/>
  <c r="X11"/>
  <c r="G54" i="1334"/>
  <c r="F54"/>
  <c r="D54" s="1"/>
  <c r="G53"/>
  <c r="F53"/>
  <c r="Y52"/>
  <c r="X52"/>
  <c r="W52"/>
  <c r="V52"/>
  <c r="U52"/>
  <c r="T52"/>
  <c r="S52"/>
  <c r="R52"/>
  <c r="Q52"/>
  <c r="P52"/>
  <c r="O52"/>
  <c r="N52"/>
  <c r="M52"/>
  <c r="L52"/>
  <c r="G52" s="1"/>
  <c r="K52"/>
  <c r="J52"/>
  <c r="I52"/>
  <c r="G51"/>
  <c r="F51"/>
  <c r="D51" s="1"/>
  <c r="G50"/>
  <c r="F50"/>
  <c r="G49"/>
  <c r="F49"/>
  <c r="Y48"/>
  <c r="X48"/>
  <c r="W48"/>
  <c r="V48"/>
  <c r="U48"/>
  <c r="T48"/>
  <c r="S48"/>
  <c r="R48"/>
  <c r="Q48"/>
  <c r="P48"/>
  <c r="O48"/>
  <c r="N48"/>
  <c r="M48"/>
  <c r="L48"/>
  <c r="G48" s="1"/>
  <c r="K48"/>
  <c r="J48"/>
  <c r="I48"/>
  <c r="F48" s="1"/>
  <c r="G47"/>
  <c r="F47"/>
  <c r="G46"/>
  <c r="F46"/>
  <c r="G45"/>
  <c r="F45"/>
  <c r="D45" s="1"/>
  <c r="Y44"/>
  <c r="Y43" s="1"/>
  <c r="X44"/>
  <c r="W44"/>
  <c r="V44"/>
  <c r="V43" s="1"/>
  <c r="U44"/>
  <c r="U43" s="1"/>
  <c r="T44"/>
  <c r="T43" s="1"/>
  <c r="S44"/>
  <c r="R44"/>
  <c r="R43" s="1"/>
  <c r="Q44"/>
  <c r="P44"/>
  <c r="O44"/>
  <c r="N44"/>
  <c r="N43" s="1"/>
  <c r="M44"/>
  <c r="M43" s="1"/>
  <c r="L44"/>
  <c r="K44"/>
  <c r="J44"/>
  <c r="J43" s="1"/>
  <c r="I44"/>
  <c r="F44" s="1"/>
  <c r="X43"/>
  <c r="W43"/>
  <c r="S43"/>
  <c r="Q43"/>
  <c r="P43"/>
  <c r="O43"/>
  <c r="L43"/>
  <c r="K43"/>
  <c r="G42"/>
  <c r="F42"/>
  <c r="G41"/>
  <c r="F41"/>
  <c r="G40"/>
  <c r="F40"/>
  <c r="G39"/>
  <c r="D39" s="1"/>
  <c r="F39"/>
  <c r="Y38"/>
  <c r="Y37" s="1"/>
  <c r="X38"/>
  <c r="W38"/>
  <c r="W37" s="1"/>
  <c r="V38"/>
  <c r="V37" s="1"/>
  <c r="U38"/>
  <c r="T38"/>
  <c r="S38"/>
  <c r="S37" s="1"/>
  <c r="R38"/>
  <c r="R37" s="1"/>
  <c r="Q38"/>
  <c r="Q37" s="1"/>
  <c r="P38"/>
  <c r="O38"/>
  <c r="N38"/>
  <c r="N37" s="1"/>
  <c r="M38"/>
  <c r="M37" s="1"/>
  <c r="L38"/>
  <c r="K38"/>
  <c r="J38"/>
  <c r="J37" s="1"/>
  <c r="I38"/>
  <c r="F38" s="1"/>
  <c r="X37"/>
  <c r="U37"/>
  <c r="T37"/>
  <c r="P37"/>
  <c r="O37"/>
  <c r="L37"/>
  <c r="K37"/>
  <c r="I37"/>
  <c r="G36"/>
  <c r="F36"/>
  <c r="G35"/>
  <c r="F35"/>
  <c r="G34"/>
  <c r="F34"/>
  <c r="G33"/>
  <c r="F33"/>
  <c r="D33" s="1"/>
  <c r="Y32"/>
  <c r="X32"/>
  <c r="W32"/>
  <c r="W26" s="1"/>
  <c r="W25" s="1"/>
  <c r="V32"/>
  <c r="U32"/>
  <c r="T32"/>
  <c r="S32"/>
  <c r="R32"/>
  <c r="Q32"/>
  <c r="P32"/>
  <c r="O32"/>
  <c r="O26" s="1"/>
  <c r="O25" s="1"/>
  <c r="N32"/>
  <c r="M32"/>
  <c r="L32"/>
  <c r="K32"/>
  <c r="J32"/>
  <c r="G32" s="1"/>
  <c r="I32"/>
  <c r="F32" s="1"/>
  <c r="D32" s="1"/>
  <c r="G31"/>
  <c r="D31" s="1"/>
  <c r="F31"/>
  <c r="G30"/>
  <c r="F30"/>
  <c r="D30"/>
  <c r="G29"/>
  <c r="F29"/>
  <c r="G28"/>
  <c r="F28"/>
  <c r="Y27"/>
  <c r="Y26" s="1"/>
  <c r="Y25" s="1"/>
  <c r="X27"/>
  <c r="X26" s="1"/>
  <c r="X25" s="1"/>
  <c r="W27"/>
  <c r="V27"/>
  <c r="V26" s="1"/>
  <c r="V25" s="1"/>
  <c r="U27"/>
  <c r="U26" s="1"/>
  <c r="U25" s="1"/>
  <c r="T27"/>
  <c r="T26" s="1"/>
  <c r="T25" s="1"/>
  <c r="S27"/>
  <c r="R27"/>
  <c r="R26" s="1"/>
  <c r="R25" s="1"/>
  <c r="Q27"/>
  <c r="Q26" s="1"/>
  <c r="Q25" s="1"/>
  <c r="P27"/>
  <c r="P26" s="1"/>
  <c r="P25" s="1"/>
  <c r="O27"/>
  <c r="N27"/>
  <c r="N26" s="1"/>
  <c r="N25" s="1"/>
  <c r="M27"/>
  <c r="M26" s="1"/>
  <c r="M25" s="1"/>
  <c r="L27"/>
  <c r="K27"/>
  <c r="J27"/>
  <c r="J26" s="1"/>
  <c r="J25" s="1"/>
  <c r="I27"/>
  <c r="I26" s="1"/>
  <c r="S26"/>
  <c r="S25" s="1"/>
  <c r="K26"/>
  <c r="K25" s="1"/>
  <c r="G24"/>
  <c r="F24"/>
  <c r="G23"/>
  <c r="F23"/>
  <c r="G22"/>
  <c r="D22" s="1"/>
  <c r="F22"/>
  <c r="G21"/>
  <c r="F21"/>
  <c r="D21" s="1"/>
  <c r="G20"/>
  <c r="F20"/>
  <c r="Y19"/>
  <c r="X19"/>
  <c r="W19"/>
  <c r="V19"/>
  <c r="U19"/>
  <c r="T19"/>
  <c r="S19"/>
  <c r="R19"/>
  <c r="Q19"/>
  <c r="P19"/>
  <c r="O19"/>
  <c r="N19"/>
  <c r="M19"/>
  <c r="L19"/>
  <c r="K19"/>
  <c r="J19"/>
  <c r="G19" s="1"/>
  <c r="I19"/>
  <c r="F19" s="1"/>
  <c r="G18"/>
  <c r="F18"/>
  <c r="D18" s="1"/>
  <c r="G17"/>
  <c r="F17"/>
  <c r="G16"/>
  <c r="F16"/>
  <c r="Y15"/>
  <c r="X15"/>
  <c r="W15"/>
  <c r="W10" s="1"/>
  <c r="V15"/>
  <c r="U15"/>
  <c r="T15"/>
  <c r="S15"/>
  <c r="S10" s="1"/>
  <c r="R15"/>
  <c r="Q15"/>
  <c r="P15"/>
  <c r="O15"/>
  <c r="N15"/>
  <c r="M15"/>
  <c r="L15"/>
  <c r="K15"/>
  <c r="K10" s="1"/>
  <c r="J15"/>
  <c r="G15" s="1"/>
  <c r="I15"/>
  <c r="G14"/>
  <c r="F14"/>
  <c r="G13"/>
  <c r="F13"/>
  <c r="G12"/>
  <c r="F12"/>
  <c r="Y11"/>
  <c r="Y10" s="1"/>
  <c r="X11"/>
  <c r="W11"/>
  <c r="V11"/>
  <c r="V10" s="1"/>
  <c r="U11"/>
  <c r="U10" s="1"/>
  <c r="T11"/>
  <c r="S11"/>
  <c r="R11"/>
  <c r="R10" s="1"/>
  <c r="Q11"/>
  <c r="Q10" s="1"/>
  <c r="P11"/>
  <c r="O11"/>
  <c r="N11"/>
  <c r="N10" s="1"/>
  <c r="M11"/>
  <c r="M10" s="1"/>
  <c r="L11"/>
  <c r="K11"/>
  <c r="J11"/>
  <c r="J10" s="1"/>
  <c r="I11"/>
  <c r="I10" s="1"/>
  <c r="O10"/>
  <c r="G9"/>
  <c r="F9"/>
  <c r="D9"/>
  <c r="Y8"/>
  <c r="X8"/>
  <c r="W8"/>
  <c r="V8"/>
  <c r="U8"/>
  <c r="T8"/>
  <c r="S8"/>
  <c r="R8"/>
  <c r="Q8"/>
  <c r="P8"/>
  <c r="O8"/>
  <c r="N8"/>
  <c r="M8"/>
  <c r="L8"/>
  <c r="K8"/>
  <c r="J8"/>
  <c r="G8" s="1"/>
  <c r="I8"/>
  <c r="F8" s="1"/>
  <c r="D8" s="1"/>
  <c r="G7"/>
  <c r="F7"/>
  <c r="Y6"/>
  <c r="X6"/>
  <c r="W6"/>
  <c r="V6"/>
  <c r="U6"/>
  <c r="T6"/>
  <c r="S6"/>
  <c r="R6"/>
  <c r="Q6"/>
  <c r="P6"/>
  <c r="O6"/>
  <c r="N6"/>
  <c r="M6"/>
  <c r="L6"/>
  <c r="K6"/>
  <c r="J6"/>
  <c r="G6" s="1"/>
  <c r="I6"/>
  <c r="F6" s="1"/>
  <c r="G5"/>
  <c r="F5"/>
  <c r="G54" i="1331"/>
  <c r="F54"/>
  <c r="D54"/>
  <c r="G53"/>
  <c r="F53"/>
  <c r="Y52"/>
  <c r="X52"/>
  <c r="W52"/>
  <c r="V52"/>
  <c r="U52"/>
  <c r="T52"/>
  <c r="S52"/>
  <c r="R52"/>
  <c r="Q52"/>
  <c r="P52"/>
  <c r="O52"/>
  <c r="N52"/>
  <c r="M52"/>
  <c r="L52"/>
  <c r="K52"/>
  <c r="J52"/>
  <c r="I52"/>
  <c r="F52"/>
  <c r="G51"/>
  <c r="F51"/>
  <c r="G50"/>
  <c r="F50"/>
  <c r="G49"/>
  <c r="F49"/>
  <c r="Y48"/>
  <c r="X48"/>
  <c r="W48"/>
  <c r="V48"/>
  <c r="U48"/>
  <c r="T48"/>
  <c r="S48"/>
  <c r="R48"/>
  <c r="Q48"/>
  <c r="P48"/>
  <c r="O48"/>
  <c r="N48"/>
  <c r="M48"/>
  <c r="L48"/>
  <c r="K48"/>
  <c r="J48"/>
  <c r="I48"/>
  <c r="G47"/>
  <c r="F47"/>
  <c r="G46"/>
  <c r="D46" s="1"/>
  <c r="F46"/>
  <c r="G45"/>
  <c r="D45" s="1"/>
  <c r="F45"/>
  <c r="Y44"/>
  <c r="X44"/>
  <c r="X43" s="1"/>
  <c r="W44"/>
  <c r="W43" s="1"/>
  <c r="V44"/>
  <c r="V43" s="1"/>
  <c r="U44"/>
  <c r="T44"/>
  <c r="S44"/>
  <c r="R44"/>
  <c r="R43" s="1"/>
  <c r="Q44"/>
  <c r="P44"/>
  <c r="P43" s="1"/>
  <c r="O44"/>
  <c r="N44"/>
  <c r="N43" s="1"/>
  <c r="M44"/>
  <c r="L44"/>
  <c r="L43" s="1"/>
  <c r="K44"/>
  <c r="J44"/>
  <c r="J43" s="1"/>
  <c r="I44"/>
  <c r="F44"/>
  <c r="Y43"/>
  <c r="U43"/>
  <c r="T43"/>
  <c r="S43"/>
  <c r="Q43"/>
  <c r="O43"/>
  <c r="M43"/>
  <c r="K43"/>
  <c r="I43"/>
  <c r="G42"/>
  <c r="F42"/>
  <c r="G41"/>
  <c r="F41"/>
  <c r="G40"/>
  <c r="F40"/>
  <c r="G39"/>
  <c r="F39"/>
  <c r="D39" s="1"/>
  <c r="Y38"/>
  <c r="X38"/>
  <c r="W38"/>
  <c r="W37" s="1"/>
  <c r="V38"/>
  <c r="V37" s="1"/>
  <c r="U38"/>
  <c r="T38"/>
  <c r="S38"/>
  <c r="S37" s="1"/>
  <c r="R38"/>
  <c r="R37" s="1"/>
  <c r="Q38"/>
  <c r="P38"/>
  <c r="O38"/>
  <c r="O37" s="1"/>
  <c r="N38"/>
  <c r="N37" s="1"/>
  <c r="M38"/>
  <c r="L38"/>
  <c r="K38"/>
  <c r="K37" s="1"/>
  <c r="J38"/>
  <c r="J37" s="1"/>
  <c r="I38"/>
  <c r="F38" s="1"/>
  <c r="Y37"/>
  <c r="X37"/>
  <c r="U37"/>
  <c r="T37"/>
  <c r="Q37"/>
  <c r="P37"/>
  <c r="M37"/>
  <c r="L37"/>
  <c r="I37"/>
  <c r="F37" s="1"/>
  <c r="G36"/>
  <c r="F36"/>
  <c r="G35"/>
  <c r="F35"/>
  <c r="G34"/>
  <c r="F34"/>
  <c r="G33"/>
  <c r="F33"/>
  <c r="D33" s="1"/>
  <c r="Y32"/>
  <c r="X32"/>
  <c r="W32"/>
  <c r="W26" s="1"/>
  <c r="W25" s="1"/>
  <c r="V32"/>
  <c r="U32"/>
  <c r="T32"/>
  <c r="S32"/>
  <c r="R32"/>
  <c r="Q32"/>
  <c r="P32"/>
  <c r="O32"/>
  <c r="O26" s="1"/>
  <c r="O25" s="1"/>
  <c r="N32"/>
  <c r="M32"/>
  <c r="L32"/>
  <c r="K32"/>
  <c r="J32"/>
  <c r="G32" s="1"/>
  <c r="I32"/>
  <c r="F32" s="1"/>
  <c r="G31"/>
  <c r="D31" s="1"/>
  <c r="F31"/>
  <c r="G30"/>
  <c r="F30"/>
  <c r="D30"/>
  <c r="G29"/>
  <c r="F29"/>
  <c r="G28"/>
  <c r="F28"/>
  <c r="Y27"/>
  <c r="Y26" s="1"/>
  <c r="Y25" s="1"/>
  <c r="X27"/>
  <c r="X26" s="1"/>
  <c r="X25" s="1"/>
  <c r="W27"/>
  <c r="V27"/>
  <c r="V26" s="1"/>
  <c r="V25" s="1"/>
  <c r="U27"/>
  <c r="U26" s="1"/>
  <c r="U25" s="1"/>
  <c r="T27"/>
  <c r="T26" s="1"/>
  <c r="T25" s="1"/>
  <c r="S27"/>
  <c r="R27"/>
  <c r="R26" s="1"/>
  <c r="R25" s="1"/>
  <c r="Q27"/>
  <c r="Q26" s="1"/>
  <c r="Q25" s="1"/>
  <c r="P27"/>
  <c r="P26" s="1"/>
  <c r="P25" s="1"/>
  <c r="O27"/>
  <c r="N27"/>
  <c r="N26" s="1"/>
  <c r="N25" s="1"/>
  <c r="M27"/>
  <c r="M26" s="1"/>
  <c r="M25" s="1"/>
  <c r="L27"/>
  <c r="L26" s="1"/>
  <c r="L25" s="1"/>
  <c r="K27"/>
  <c r="J27"/>
  <c r="G27" s="1"/>
  <c r="I27"/>
  <c r="I26" s="1"/>
  <c r="S26"/>
  <c r="S25" s="1"/>
  <c r="K26"/>
  <c r="K25" s="1"/>
  <c r="G24"/>
  <c r="F24"/>
  <c r="G23"/>
  <c r="F23"/>
  <c r="G22"/>
  <c r="D22" s="1"/>
  <c r="F22"/>
  <c r="G21"/>
  <c r="D21" s="1"/>
  <c r="F21"/>
  <c r="G20"/>
  <c r="F20"/>
  <c r="Y19"/>
  <c r="X19"/>
  <c r="W19"/>
  <c r="V19"/>
  <c r="U19"/>
  <c r="T19"/>
  <c r="S19"/>
  <c r="R19"/>
  <c r="Q19"/>
  <c r="P19"/>
  <c r="O19"/>
  <c r="N19"/>
  <c r="M19"/>
  <c r="L19"/>
  <c r="K19"/>
  <c r="J19"/>
  <c r="G19" s="1"/>
  <c r="I19"/>
  <c r="F19" s="1"/>
  <c r="G18"/>
  <c r="F18"/>
  <c r="D18" s="1"/>
  <c r="G17"/>
  <c r="F17"/>
  <c r="G16"/>
  <c r="F16"/>
  <c r="Y15"/>
  <c r="X15"/>
  <c r="W15"/>
  <c r="V15"/>
  <c r="U15"/>
  <c r="T15"/>
  <c r="S15"/>
  <c r="R15"/>
  <c r="Q15"/>
  <c r="P15"/>
  <c r="O15"/>
  <c r="N15"/>
  <c r="M15"/>
  <c r="L15"/>
  <c r="K15"/>
  <c r="J15"/>
  <c r="G15" s="1"/>
  <c r="I15"/>
  <c r="F15" s="1"/>
  <c r="G14"/>
  <c r="F14"/>
  <c r="G13"/>
  <c r="F13"/>
  <c r="G12"/>
  <c r="D12" s="1"/>
  <c r="F12"/>
  <c r="Y11"/>
  <c r="Y10" s="1"/>
  <c r="X11"/>
  <c r="W11"/>
  <c r="V11"/>
  <c r="U11"/>
  <c r="U10" s="1"/>
  <c r="T11"/>
  <c r="S11"/>
  <c r="S10" s="1"/>
  <c r="R11"/>
  <c r="Q11"/>
  <c r="Q10" s="1"/>
  <c r="P11"/>
  <c r="O11"/>
  <c r="O10" s="1"/>
  <c r="N11"/>
  <c r="M11"/>
  <c r="M10" s="1"/>
  <c r="L11"/>
  <c r="K11"/>
  <c r="K10" s="1"/>
  <c r="J11"/>
  <c r="I11"/>
  <c r="I10" s="1"/>
  <c r="W10"/>
  <c r="G9"/>
  <c r="D9" s="1"/>
  <c r="F9"/>
  <c r="Y8"/>
  <c r="X8"/>
  <c r="W8"/>
  <c r="V8"/>
  <c r="U8"/>
  <c r="T8"/>
  <c r="S8"/>
  <c r="R8"/>
  <c r="Q8"/>
  <c r="P8"/>
  <c r="O8"/>
  <c r="N8"/>
  <c r="M8"/>
  <c r="L8"/>
  <c r="K8"/>
  <c r="J8"/>
  <c r="I8"/>
  <c r="F8"/>
  <c r="G7"/>
  <c r="F7"/>
  <c r="Y6"/>
  <c r="X6"/>
  <c r="W6"/>
  <c r="V6"/>
  <c r="U6"/>
  <c r="T6"/>
  <c r="S6"/>
  <c r="R6"/>
  <c r="Q6"/>
  <c r="P6"/>
  <c r="O6"/>
  <c r="N6"/>
  <c r="M6"/>
  <c r="L6"/>
  <c r="G6" s="1"/>
  <c r="K6"/>
  <c r="J6"/>
  <c r="I6"/>
  <c r="G5"/>
  <c r="F5"/>
  <c r="G12" i="1328"/>
  <c r="G13"/>
  <c r="G14"/>
  <c r="F12"/>
  <c r="F13"/>
  <c r="D13" s="1"/>
  <c r="F14"/>
  <c r="J11"/>
  <c r="K11"/>
  <c r="L11"/>
  <c r="K11" i="1312" s="1"/>
  <c r="M11" i="1328"/>
  <c r="N11"/>
  <c r="O11"/>
  <c r="P11"/>
  <c r="O11" i="1312" s="1"/>
  <c r="Q11" i="1328"/>
  <c r="R11"/>
  <c r="S11"/>
  <c r="T11"/>
  <c r="S11" i="1312" s="1"/>
  <c r="U11" i="1328"/>
  <c r="V11"/>
  <c r="W11"/>
  <c r="X11"/>
  <c r="W11" i="1312" s="1"/>
  <c r="Y11" i="1328"/>
  <c r="I11"/>
  <c r="J44"/>
  <c r="J43" s="1"/>
  <c r="K44"/>
  <c r="K43" s="1"/>
  <c r="L44"/>
  <c r="L43" s="1"/>
  <c r="M44"/>
  <c r="M43" s="1"/>
  <c r="N44"/>
  <c r="N43" s="1"/>
  <c r="O44"/>
  <c r="O43" s="1"/>
  <c r="P44"/>
  <c r="P43" s="1"/>
  <c r="Q44"/>
  <c r="Q43" s="1"/>
  <c r="R44"/>
  <c r="R43" s="1"/>
  <c r="S44"/>
  <c r="S43" s="1"/>
  <c r="T44"/>
  <c r="T43" s="1"/>
  <c r="U44"/>
  <c r="U43" s="1"/>
  <c r="V44"/>
  <c r="V43" s="1"/>
  <c r="W44"/>
  <c r="W43" s="1"/>
  <c r="X44"/>
  <c r="X43" s="1"/>
  <c r="Y44"/>
  <c r="Y43" s="1"/>
  <c r="E12" i="1312" l="1"/>
  <c r="H14" i="1324" s="1"/>
  <c r="I14" s="1"/>
  <c r="K14" s="1"/>
  <c r="E14" i="1312"/>
  <c r="H16" i="1324" s="1"/>
  <c r="I16" s="1"/>
  <c r="K16" s="1"/>
  <c r="D7" i="1334"/>
  <c r="D12"/>
  <c r="L10"/>
  <c r="P10"/>
  <c r="G10" s="1"/>
  <c r="D10" s="1"/>
  <c r="T10"/>
  <c r="X10"/>
  <c r="G37"/>
  <c r="D40"/>
  <c r="G43"/>
  <c r="F15"/>
  <c r="D15" s="1"/>
  <c r="G27"/>
  <c r="I43"/>
  <c r="F43" s="1"/>
  <c r="D43" s="1"/>
  <c r="F52"/>
  <c r="D52" s="1"/>
  <c r="H11" i="1312"/>
  <c r="I11"/>
  <c r="Q11"/>
  <c r="F10" i="1334"/>
  <c r="D19"/>
  <c r="D34"/>
  <c r="P11" i="1312"/>
  <c r="E13"/>
  <c r="C13" s="1"/>
  <c r="F6" i="1331"/>
  <c r="G11"/>
  <c r="L10"/>
  <c r="P10"/>
  <c r="T10"/>
  <c r="X10"/>
  <c r="F48"/>
  <c r="D48" s="1"/>
  <c r="V11" i="1312"/>
  <c r="R11"/>
  <c r="J11"/>
  <c r="E11" s="1"/>
  <c r="G8" i="1331"/>
  <c r="D8" s="1"/>
  <c r="F10"/>
  <c r="G43"/>
  <c r="G48"/>
  <c r="G52"/>
  <c r="D52" s="1"/>
  <c r="L11" i="1312"/>
  <c r="T11"/>
  <c r="N11"/>
  <c r="D7" i="1331"/>
  <c r="D6" s="1"/>
  <c r="J10"/>
  <c r="N10"/>
  <c r="R10"/>
  <c r="V10"/>
  <c r="D15"/>
  <c r="D19"/>
  <c r="J26"/>
  <c r="J25" s="1"/>
  <c r="G25" s="1"/>
  <c r="D34"/>
  <c r="G37"/>
  <c r="D40"/>
  <c r="D49"/>
  <c r="M11" i="1312"/>
  <c r="U11"/>
  <c r="D12" i="1328"/>
  <c r="F26" i="1334"/>
  <c r="I25"/>
  <c r="F25" s="1"/>
  <c r="F37"/>
  <c r="D37" s="1"/>
  <c r="D48"/>
  <c r="D6"/>
  <c r="F11"/>
  <c r="G38"/>
  <c r="D38" s="1"/>
  <c r="G44"/>
  <c r="D44" s="1"/>
  <c r="D46"/>
  <c r="D49"/>
  <c r="D5"/>
  <c r="G11"/>
  <c r="D13"/>
  <c r="D16"/>
  <c r="D23"/>
  <c r="L26"/>
  <c r="L25" s="1"/>
  <c r="G25" s="1"/>
  <c r="F27"/>
  <c r="D27" s="1"/>
  <c r="D28"/>
  <c r="D35"/>
  <c r="D41"/>
  <c r="D47"/>
  <c r="D50"/>
  <c r="D53"/>
  <c r="D14"/>
  <c r="D17"/>
  <c r="D20"/>
  <c r="D24"/>
  <c r="D29"/>
  <c r="D36"/>
  <c r="D42"/>
  <c r="D37" i="1331"/>
  <c r="F43"/>
  <c r="D43" s="1"/>
  <c r="D32"/>
  <c r="I25"/>
  <c r="F25" s="1"/>
  <c r="D25" s="1"/>
  <c r="F26"/>
  <c r="F11"/>
  <c r="D11" s="1"/>
  <c r="G26"/>
  <c r="G38"/>
  <c r="D38" s="1"/>
  <c r="G44"/>
  <c r="D44" s="1"/>
  <c r="D5"/>
  <c r="D13"/>
  <c r="D16"/>
  <c r="D23"/>
  <c r="F27"/>
  <c r="D27" s="1"/>
  <c r="D28"/>
  <c r="D35"/>
  <c r="D41"/>
  <c r="D47"/>
  <c r="D50"/>
  <c r="D53"/>
  <c r="D14"/>
  <c r="D17"/>
  <c r="D20"/>
  <c r="D24"/>
  <c r="D29"/>
  <c r="D36"/>
  <c r="D42"/>
  <c r="D51"/>
  <c r="F11" i="1328"/>
  <c r="G11"/>
  <c r="D14"/>
  <c r="G24"/>
  <c r="C12" i="1312" l="1"/>
  <c r="C14"/>
  <c r="H15" i="1324"/>
  <c r="H13" s="1"/>
  <c r="I13" s="1"/>
  <c r="G10" i="1331"/>
  <c r="D10" s="1"/>
  <c r="I15" i="1324"/>
  <c r="K15" s="1"/>
  <c r="K13" s="1"/>
  <c r="C11" i="1312"/>
  <c r="G26" i="1334"/>
  <c r="D25"/>
  <c r="D11"/>
  <c r="D26"/>
  <c r="D26" i="1331"/>
  <c r="D11" i="1328"/>
  <c r="I44"/>
  <c r="I43" s="1"/>
  <c r="AH32" i="1320" l="1"/>
  <c r="D8" i="1314" s="1"/>
  <c r="AH33" i="1320"/>
  <c r="D9" i="1314" s="1"/>
  <c r="AH34" i="1320"/>
  <c r="D10" i="1314" s="1"/>
  <c r="Z44" i="1334"/>
  <c r="Z43" s="1"/>
  <c r="Z44" i="1331"/>
  <c r="Z44" i="1328"/>
  <c r="Z43" s="1"/>
  <c r="Z43" i="1331" l="1"/>
  <c r="G2" i="1327"/>
  <c r="C17" i="1321" l="1"/>
  <c r="C19"/>
  <c r="C18"/>
  <c r="C20"/>
  <c r="C10"/>
  <c r="H7" i="1312" l="1"/>
  <c r="I7"/>
  <c r="J7"/>
  <c r="K7"/>
  <c r="L7"/>
  <c r="M7"/>
  <c r="N7"/>
  <c r="O7"/>
  <c r="P7"/>
  <c r="Q7"/>
  <c r="R7"/>
  <c r="S7"/>
  <c r="T7"/>
  <c r="U7"/>
  <c r="V7"/>
  <c r="W7"/>
  <c r="X7"/>
  <c r="Y7"/>
  <c r="H9"/>
  <c r="I9"/>
  <c r="J9"/>
  <c r="K9"/>
  <c r="L9"/>
  <c r="M9"/>
  <c r="N9"/>
  <c r="O9"/>
  <c r="P9"/>
  <c r="Q9"/>
  <c r="R9"/>
  <c r="S9"/>
  <c r="T9"/>
  <c r="U9"/>
  <c r="V9"/>
  <c r="W9"/>
  <c r="X9"/>
  <c r="Y9"/>
  <c r="H16"/>
  <c r="I16"/>
  <c r="J16"/>
  <c r="K16"/>
  <c r="L16"/>
  <c r="M16"/>
  <c r="N16"/>
  <c r="O16"/>
  <c r="P16"/>
  <c r="Q16"/>
  <c r="R16"/>
  <c r="S16"/>
  <c r="T16"/>
  <c r="U16"/>
  <c r="V16"/>
  <c r="W16"/>
  <c r="X16"/>
  <c r="Y16"/>
  <c r="H17"/>
  <c r="I17"/>
  <c r="J17"/>
  <c r="K17"/>
  <c r="L17"/>
  <c r="M17"/>
  <c r="N17"/>
  <c r="O17"/>
  <c r="P17"/>
  <c r="Q17"/>
  <c r="R17"/>
  <c r="S17"/>
  <c r="T17"/>
  <c r="U17"/>
  <c r="V17"/>
  <c r="W17"/>
  <c r="X17"/>
  <c r="Y17"/>
  <c r="H18"/>
  <c r="I18"/>
  <c r="J18"/>
  <c r="K18"/>
  <c r="L18"/>
  <c r="M18"/>
  <c r="N18"/>
  <c r="O18"/>
  <c r="P18"/>
  <c r="Q18"/>
  <c r="R18"/>
  <c r="S18"/>
  <c r="T18"/>
  <c r="U18"/>
  <c r="V18"/>
  <c r="W18"/>
  <c r="X18"/>
  <c r="Y18"/>
  <c r="H20"/>
  <c r="I20"/>
  <c r="J20"/>
  <c r="K20"/>
  <c r="L20"/>
  <c r="M20"/>
  <c r="N20"/>
  <c r="O20"/>
  <c r="P20"/>
  <c r="Q20"/>
  <c r="R20"/>
  <c r="S20"/>
  <c r="T20"/>
  <c r="U20"/>
  <c r="V20"/>
  <c r="W20"/>
  <c r="X20"/>
  <c r="Y20"/>
  <c r="H21"/>
  <c r="I21"/>
  <c r="J21"/>
  <c r="K21"/>
  <c r="L21"/>
  <c r="M21"/>
  <c r="N21"/>
  <c r="O21"/>
  <c r="P21"/>
  <c r="Q21"/>
  <c r="R21"/>
  <c r="S21"/>
  <c r="T21"/>
  <c r="U21"/>
  <c r="V21"/>
  <c r="W21"/>
  <c r="X21"/>
  <c r="Y21"/>
  <c r="H22"/>
  <c r="I22"/>
  <c r="J22"/>
  <c r="K22"/>
  <c r="L22"/>
  <c r="M22"/>
  <c r="N22"/>
  <c r="O22"/>
  <c r="P22"/>
  <c r="Q22"/>
  <c r="R22"/>
  <c r="S22"/>
  <c r="T22"/>
  <c r="U22"/>
  <c r="V22"/>
  <c r="W22"/>
  <c r="X22"/>
  <c r="Y22"/>
  <c r="H23"/>
  <c r="I23"/>
  <c r="J23"/>
  <c r="K23"/>
  <c r="L23"/>
  <c r="M23"/>
  <c r="N23"/>
  <c r="O23"/>
  <c r="P23"/>
  <c r="Q23"/>
  <c r="R23"/>
  <c r="S23"/>
  <c r="T23"/>
  <c r="U23"/>
  <c r="V23"/>
  <c r="W23"/>
  <c r="X23"/>
  <c r="Y23"/>
  <c r="H24"/>
  <c r="I24"/>
  <c r="J24"/>
  <c r="K24"/>
  <c r="L24"/>
  <c r="M24"/>
  <c r="N24"/>
  <c r="O24"/>
  <c r="P24"/>
  <c r="Q24"/>
  <c r="R24"/>
  <c r="S24"/>
  <c r="T24"/>
  <c r="U24"/>
  <c r="V24"/>
  <c r="W24"/>
  <c r="X24"/>
  <c r="Y24"/>
  <c r="H28"/>
  <c r="I28"/>
  <c r="J28"/>
  <c r="K28"/>
  <c r="L28"/>
  <c r="M28"/>
  <c r="N28"/>
  <c r="O28"/>
  <c r="P28"/>
  <c r="Q28"/>
  <c r="R28"/>
  <c r="S28"/>
  <c r="T28"/>
  <c r="U28"/>
  <c r="V28"/>
  <c r="W28"/>
  <c r="X28"/>
  <c r="Y28"/>
  <c r="H29"/>
  <c r="I29"/>
  <c r="J29"/>
  <c r="K29"/>
  <c r="L29"/>
  <c r="M29"/>
  <c r="N29"/>
  <c r="O29"/>
  <c r="P29"/>
  <c r="Q29"/>
  <c r="R29"/>
  <c r="S29"/>
  <c r="T29"/>
  <c r="U29"/>
  <c r="V29"/>
  <c r="W29"/>
  <c r="X29"/>
  <c r="Y29"/>
  <c r="H30"/>
  <c r="I30"/>
  <c r="J30"/>
  <c r="K30"/>
  <c r="L30"/>
  <c r="M30"/>
  <c r="N30"/>
  <c r="O30"/>
  <c r="P30"/>
  <c r="Q30"/>
  <c r="R30"/>
  <c r="S30"/>
  <c r="T30"/>
  <c r="U30"/>
  <c r="V30"/>
  <c r="W30"/>
  <c r="X30"/>
  <c r="Y30"/>
  <c r="H31"/>
  <c r="I31"/>
  <c r="J31"/>
  <c r="K31"/>
  <c r="L31"/>
  <c r="M31"/>
  <c r="N31"/>
  <c r="O31"/>
  <c r="P31"/>
  <c r="Q31"/>
  <c r="R31"/>
  <c r="S31"/>
  <c r="T31"/>
  <c r="U31"/>
  <c r="V31"/>
  <c r="W31"/>
  <c r="X31"/>
  <c r="Y31"/>
  <c r="H33"/>
  <c r="I33"/>
  <c r="J33"/>
  <c r="K33"/>
  <c r="L33"/>
  <c r="M33"/>
  <c r="N33"/>
  <c r="O33"/>
  <c r="P33"/>
  <c r="Q33"/>
  <c r="R33"/>
  <c r="S33"/>
  <c r="T33"/>
  <c r="U33"/>
  <c r="V33"/>
  <c r="W33"/>
  <c r="X33"/>
  <c r="Y33"/>
  <c r="H34"/>
  <c r="I34"/>
  <c r="J34"/>
  <c r="K34"/>
  <c r="L34"/>
  <c r="M34"/>
  <c r="N34"/>
  <c r="O34"/>
  <c r="P34"/>
  <c r="Q34"/>
  <c r="R34"/>
  <c r="S34"/>
  <c r="T34"/>
  <c r="U34"/>
  <c r="V34"/>
  <c r="W34"/>
  <c r="X34"/>
  <c r="Y34"/>
  <c r="H35"/>
  <c r="I35"/>
  <c r="J35"/>
  <c r="K35"/>
  <c r="L35"/>
  <c r="M35"/>
  <c r="N35"/>
  <c r="O35"/>
  <c r="P35"/>
  <c r="Q35"/>
  <c r="R35"/>
  <c r="S35"/>
  <c r="T35"/>
  <c r="U35"/>
  <c r="V35"/>
  <c r="W35"/>
  <c r="X35"/>
  <c r="Y35"/>
  <c r="H36"/>
  <c r="I36"/>
  <c r="J36"/>
  <c r="K36"/>
  <c r="L36"/>
  <c r="M36"/>
  <c r="N36"/>
  <c r="O36"/>
  <c r="P36"/>
  <c r="Q36"/>
  <c r="R36"/>
  <c r="S36"/>
  <c r="T36"/>
  <c r="U36"/>
  <c r="V36"/>
  <c r="W36"/>
  <c r="X36"/>
  <c r="Y36"/>
  <c r="H39"/>
  <c r="I39"/>
  <c r="J39"/>
  <c r="K39"/>
  <c r="L39"/>
  <c r="M39"/>
  <c r="N39"/>
  <c r="O39"/>
  <c r="P39"/>
  <c r="Q39"/>
  <c r="R39"/>
  <c r="S39"/>
  <c r="T39"/>
  <c r="U39"/>
  <c r="V39"/>
  <c r="W39"/>
  <c r="X39"/>
  <c r="Y39"/>
  <c r="H40"/>
  <c r="I40"/>
  <c r="J40"/>
  <c r="K40"/>
  <c r="L40"/>
  <c r="M40"/>
  <c r="N40"/>
  <c r="O40"/>
  <c r="P40"/>
  <c r="Q40"/>
  <c r="R40"/>
  <c r="S40"/>
  <c r="T40"/>
  <c r="U40"/>
  <c r="V40"/>
  <c r="W40"/>
  <c r="X40"/>
  <c r="Y40"/>
  <c r="H41"/>
  <c r="I41"/>
  <c r="J41"/>
  <c r="K41"/>
  <c r="L41"/>
  <c r="M41"/>
  <c r="N41"/>
  <c r="O41"/>
  <c r="P41"/>
  <c r="Q41"/>
  <c r="R41"/>
  <c r="S41"/>
  <c r="T41"/>
  <c r="U41"/>
  <c r="V41"/>
  <c r="W41"/>
  <c r="X41"/>
  <c r="Y41"/>
  <c r="H42"/>
  <c r="I42"/>
  <c r="J42"/>
  <c r="K42"/>
  <c r="L42"/>
  <c r="M42"/>
  <c r="N42"/>
  <c r="O42"/>
  <c r="P42"/>
  <c r="Q42"/>
  <c r="R42"/>
  <c r="S42"/>
  <c r="T42"/>
  <c r="U42"/>
  <c r="V42"/>
  <c r="W42"/>
  <c r="X42"/>
  <c r="Y42"/>
  <c r="I43"/>
  <c r="J43"/>
  <c r="K43"/>
  <c r="L43"/>
  <c r="M43"/>
  <c r="N43"/>
  <c r="O43"/>
  <c r="P43"/>
  <c r="Q43"/>
  <c r="R43"/>
  <c r="S43"/>
  <c r="T43"/>
  <c r="U43"/>
  <c r="V43"/>
  <c r="W43"/>
  <c r="X43"/>
  <c r="Y43"/>
  <c r="H44"/>
  <c r="I44"/>
  <c r="J44"/>
  <c r="K44"/>
  <c r="L44"/>
  <c r="M44"/>
  <c r="N44"/>
  <c r="O44"/>
  <c r="P44"/>
  <c r="Q44"/>
  <c r="R44"/>
  <c r="S44"/>
  <c r="T44"/>
  <c r="U44"/>
  <c r="V44"/>
  <c r="W44"/>
  <c r="X44"/>
  <c r="Y44"/>
  <c r="H45"/>
  <c r="I45"/>
  <c r="J45"/>
  <c r="K45"/>
  <c r="L45"/>
  <c r="M45"/>
  <c r="N45"/>
  <c r="O45"/>
  <c r="P45"/>
  <c r="Q45"/>
  <c r="R45"/>
  <c r="S45"/>
  <c r="T45"/>
  <c r="U45"/>
  <c r="V45"/>
  <c r="W45"/>
  <c r="X45"/>
  <c r="Y45"/>
  <c r="H46"/>
  <c r="I46"/>
  <c r="J46"/>
  <c r="K46"/>
  <c r="L46"/>
  <c r="M46"/>
  <c r="N46"/>
  <c r="O46"/>
  <c r="P46"/>
  <c r="Q46"/>
  <c r="R46"/>
  <c r="S46"/>
  <c r="T46"/>
  <c r="U46"/>
  <c r="V46"/>
  <c r="W46"/>
  <c r="X46"/>
  <c r="Y46"/>
  <c r="H47"/>
  <c r="I47"/>
  <c r="J47"/>
  <c r="K47"/>
  <c r="L47"/>
  <c r="M47"/>
  <c r="N47"/>
  <c r="O47"/>
  <c r="P47"/>
  <c r="Q47"/>
  <c r="R47"/>
  <c r="S47"/>
  <c r="T47"/>
  <c r="U47"/>
  <c r="V47"/>
  <c r="W47"/>
  <c r="X47"/>
  <c r="Y47"/>
  <c r="H49"/>
  <c r="I49"/>
  <c r="J49"/>
  <c r="K49"/>
  <c r="L49"/>
  <c r="M49"/>
  <c r="N49"/>
  <c r="O49"/>
  <c r="P49"/>
  <c r="Q49"/>
  <c r="R49"/>
  <c r="S49"/>
  <c r="T49"/>
  <c r="U49"/>
  <c r="V49"/>
  <c r="W49"/>
  <c r="X49"/>
  <c r="Y49"/>
  <c r="H50"/>
  <c r="I50"/>
  <c r="J50"/>
  <c r="K50"/>
  <c r="L50"/>
  <c r="M50"/>
  <c r="N50"/>
  <c r="O50"/>
  <c r="P50"/>
  <c r="Q50"/>
  <c r="R50"/>
  <c r="S50"/>
  <c r="T50"/>
  <c r="U50"/>
  <c r="V50"/>
  <c r="W50"/>
  <c r="X50"/>
  <c r="Y50"/>
  <c r="H51"/>
  <c r="I51"/>
  <c r="J51"/>
  <c r="K51"/>
  <c r="L51"/>
  <c r="M51"/>
  <c r="N51"/>
  <c r="O51"/>
  <c r="P51"/>
  <c r="Q51"/>
  <c r="R51"/>
  <c r="S51"/>
  <c r="T51"/>
  <c r="U51"/>
  <c r="V51"/>
  <c r="W51"/>
  <c r="X51"/>
  <c r="Y51"/>
  <c r="H53"/>
  <c r="I53"/>
  <c r="J53"/>
  <c r="K53"/>
  <c r="L53"/>
  <c r="M53"/>
  <c r="N53"/>
  <c r="O53"/>
  <c r="P53"/>
  <c r="Q53"/>
  <c r="R53"/>
  <c r="S53"/>
  <c r="T53"/>
  <c r="U53"/>
  <c r="V53"/>
  <c r="W53"/>
  <c r="X53"/>
  <c r="Y53"/>
  <c r="H54"/>
  <c r="I54"/>
  <c r="J54"/>
  <c r="K54"/>
  <c r="L54"/>
  <c r="M54"/>
  <c r="N54"/>
  <c r="O54"/>
  <c r="P54"/>
  <c r="Q54"/>
  <c r="R54"/>
  <c r="S54"/>
  <c r="T54"/>
  <c r="U54"/>
  <c r="V54"/>
  <c r="W54"/>
  <c r="X54"/>
  <c r="Y54"/>
  <c r="I5"/>
  <c r="J5"/>
  <c r="K5"/>
  <c r="L5"/>
  <c r="M5"/>
  <c r="N5"/>
  <c r="O5"/>
  <c r="P5"/>
  <c r="Q5"/>
  <c r="R5"/>
  <c r="S5"/>
  <c r="T5"/>
  <c r="U5"/>
  <c r="V5"/>
  <c r="W5"/>
  <c r="X5"/>
  <c r="Y5"/>
  <c r="H5"/>
  <c r="Z52" i="1334"/>
  <c r="Z48"/>
  <c r="Z38"/>
  <c r="Z37" s="1"/>
  <c r="Z32"/>
  <c r="Z27"/>
  <c r="Z26" s="1"/>
  <c r="Z25" s="1"/>
  <c r="Z19"/>
  <c r="Z15"/>
  <c r="Z8"/>
  <c r="Z6"/>
  <c r="K3"/>
  <c r="M3" s="1"/>
  <c r="O3" s="1"/>
  <c r="Q3" s="1"/>
  <c r="S3" s="1"/>
  <c r="U3" s="1"/>
  <c r="W3" s="1"/>
  <c r="Y3" s="1"/>
  <c r="Z10" l="1"/>
  <c r="Z55" s="1"/>
  <c r="T55"/>
  <c r="X55"/>
  <c r="Y55"/>
  <c r="N55"/>
  <c r="V55"/>
  <c r="K55"/>
  <c r="S55"/>
  <c r="P55"/>
  <c r="R55"/>
  <c r="E36" i="1312"/>
  <c r="M55" i="1334"/>
  <c r="Q55"/>
  <c r="U55"/>
  <c r="O55"/>
  <c r="W55"/>
  <c r="H38" i="1324" l="1"/>
  <c r="I38" s="1"/>
  <c r="K38" s="1"/>
  <c r="L55" i="1334"/>
  <c r="J55"/>
  <c r="G55"/>
  <c r="I55" l="1"/>
  <c r="D55"/>
  <c r="F55"/>
  <c r="E54" l="1"/>
  <c r="E51"/>
  <c r="E15"/>
  <c r="E18"/>
  <c r="E21"/>
  <c r="E9"/>
  <c r="E8"/>
  <c r="E40"/>
  <c r="E43"/>
  <c r="E19"/>
  <c r="E30"/>
  <c r="E22"/>
  <c r="E45"/>
  <c r="E12"/>
  <c r="E33"/>
  <c r="E52"/>
  <c r="E31"/>
  <c r="E7"/>
  <c r="E32"/>
  <c r="E34"/>
  <c r="E39"/>
  <c r="E44"/>
  <c r="E24"/>
  <c r="E5"/>
  <c r="E42"/>
  <c r="E16"/>
  <c r="E27"/>
  <c r="E37"/>
  <c r="E38"/>
  <c r="E53"/>
  <c r="E29"/>
  <c r="E20"/>
  <c r="E49"/>
  <c r="E36"/>
  <c r="E13"/>
  <c r="E23"/>
  <c r="E28"/>
  <c r="E47"/>
  <c r="E14"/>
  <c r="E35"/>
  <c r="E41"/>
  <c r="E50"/>
  <c r="E17"/>
  <c r="E46"/>
  <c r="E10"/>
  <c r="E48"/>
  <c r="E6"/>
  <c r="E11"/>
  <c r="E26"/>
  <c r="E25"/>
  <c r="E55"/>
  <c r="E7" i="1312" l="1"/>
  <c r="F7"/>
  <c r="E9"/>
  <c r="F9"/>
  <c r="E16"/>
  <c r="F16"/>
  <c r="E17"/>
  <c r="F17"/>
  <c r="E18"/>
  <c r="F18"/>
  <c r="E20"/>
  <c r="F20"/>
  <c r="E21"/>
  <c r="F21"/>
  <c r="E22"/>
  <c r="F22"/>
  <c r="E23"/>
  <c r="F23"/>
  <c r="E24"/>
  <c r="F24"/>
  <c r="E28"/>
  <c r="F28"/>
  <c r="E29"/>
  <c r="F29"/>
  <c r="E30"/>
  <c r="F30"/>
  <c r="E31"/>
  <c r="F31"/>
  <c r="E33"/>
  <c r="F33"/>
  <c r="E34"/>
  <c r="F34"/>
  <c r="E35"/>
  <c r="F35"/>
  <c r="F36"/>
  <c r="E39"/>
  <c r="F39"/>
  <c r="E40"/>
  <c r="F40"/>
  <c r="E41"/>
  <c r="F41"/>
  <c r="E42"/>
  <c r="F42"/>
  <c r="F43"/>
  <c r="E44"/>
  <c r="F44"/>
  <c r="E45"/>
  <c r="F45"/>
  <c r="E46"/>
  <c r="F46"/>
  <c r="E47"/>
  <c r="F47"/>
  <c r="E49"/>
  <c r="F49"/>
  <c r="E50"/>
  <c r="F50"/>
  <c r="E51"/>
  <c r="F51"/>
  <c r="E53"/>
  <c r="F53"/>
  <c r="E54"/>
  <c r="F54"/>
  <c r="F5"/>
  <c r="Z52" i="1331"/>
  <c r="Z48"/>
  <c r="Z38"/>
  <c r="Z32"/>
  <c r="Z27"/>
  <c r="Z19"/>
  <c r="Z15"/>
  <c r="Z8"/>
  <c r="Z6"/>
  <c r="K3"/>
  <c r="M3" s="1"/>
  <c r="O3" s="1"/>
  <c r="Q3" s="1"/>
  <c r="S3" s="1"/>
  <c r="U3" s="1"/>
  <c r="W3" s="1"/>
  <c r="Y3" s="1"/>
  <c r="H36" i="1324" l="1"/>
  <c r="I36" s="1"/>
  <c r="K36" s="1"/>
  <c r="H26"/>
  <c r="I26" s="1"/>
  <c r="K26" s="1"/>
  <c r="H24"/>
  <c r="I24" s="1"/>
  <c r="K24" s="1"/>
  <c r="H22"/>
  <c r="H53"/>
  <c r="I53" s="1"/>
  <c r="K53" s="1"/>
  <c r="H51"/>
  <c r="I51" s="1"/>
  <c r="K51" s="1"/>
  <c r="H48"/>
  <c r="I48" s="1"/>
  <c r="K48" s="1"/>
  <c r="H32"/>
  <c r="I32" s="1"/>
  <c r="K32" s="1"/>
  <c r="H30"/>
  <c r="I30" s="1"/>
  <c r="K30" s="1"/>
  <c r="H18"/>
  <c r="I18" s="1"/>
  <c r="K18" s="1"/>
  <c r="Z10" i="1331"/>
  <c r="Z37"/>
  <c r="Z26"/>
  <c r="K55"/>
  <c r="W55"/>
  <c r="X55"/>
  <c r="P55"/>
  <c r="N55"/>
  <c r="R55"/>
  <c r="V55"/>
  <c r="S55"/>
  <c r="T55"/>
  <c r="H42" i="1324"/>
  <c r="I42" s="1"/>
  <c r="K42" s="1"/>
  <c r="C29" i="1312"/>
  <c r="H31" i="1324"/>
  <c r="I31" s="1"/>
  <c r="K31" s="1"/>
  <c r="I22"/>
  <c r="K22" s="1"/>
  <c r="H20"/>
  <c r="I20" s="1"/>
  <c r="K20" s="1"/>
  <c r="C35" i="1312"/>
  <c r="H37" i="1324"/>
  <c r="I37" s="1"/>
  <c r="K37" s="1"/>
  <c r="C31" i="1312"/>
  <c r="H33" i="1324"/>
  <c r="I33" s="1"/>
  <c r="K33" s="1"/>
  <c r="C41" i="1312"/>
  <c r="H43" i="1324"/>
  <c r="I43" s="1"/>
  <c r="K43" s="1"/>
  <c r="C39" i="1312"/>
  <c r="H41" i="1324"/>
  <c r="C23" i="1312"/>
  <c r="H25" i="1324"/>
  <c r="I25" s="1"/>
  <c r="K25" s="1"/>
  <c r="C21" i="1312"/>
  <c r="H23" i="1324"/>
  <c r="I23" s="1"/>
  <c r="K23" s="1"/>
  <c r="C17" i="1312"/>
  <c r="H19" i="1324"/>
  <c r="I19" s="1"/>
  <c r="K19" s="1"/>
  <c r="C9" i="1312"/>
  <c r="H11" i="1324"/>
  <c r="H44"/>
  <c r="I44" s="1"/>
  <c r="K44" s="1"/>
  <c r="C54" i="1312"/>
  <c r="C50"/>
  <c r="H52" i="1324"/>
  <c r="I52" s="1"/>
  <c r="K52" s="1"/>
  <c r="C47" i="1312"/>
  <c r="H49" i="1324"/>
  <c r="I49" s="1"/>
  <c r="K49" s="1"/>
  <c r="C45" i="1312"/>
  <c r="H47" i="1324"/>
  <c r="I47" s="1"/>
  <c r="K47" s="1"/>
  <c r="C7" i="1312"/>
  <c r="H9" i="1324"/>
  <c r="C33" i="1312"/>
  <c r="H35" i="1324"/>
  <c r="C53" i="1312"/>
  <c r="C51"/>
  <c r="C49"/>
  <c r="C46"/>
  <c r="C44"/>
  <c r="C42"/>
  <c r="C40"/>
  <c r="C36"/>
  <c r="C34"/>
  <c r="C30"/>
  <c r="C28"/>
  <c r="C24"/>
  <c r="C22"/>
  <c r="C20"/>
  <c r="C18"/>
  <c r="C16"/>
  <c r="E5"/>
  <c r="M55" i="1331"/>
  <c r="Q55"/>
  <c r="U55"/>
  <c r="Y55"/>
  <c r="O55"/>
  <c r="F9" i="1328"/>
  <c r="F16"/>
  <c r="F17"/>
  <c r="F18"/>
  <c r="F20"/>
  <c r="F21"/>
  <c r="F22"/>
  <c r="F23"/>
  <c r="F24"/>
  <c r="F28"/>
  <c r="F29"/>
  <c r="F30"/>
  <c r="F31"/>
  <c r="F33"/>
  <c r="F34"/>
  <c r="F35"/>
  <c r="F36"/>
  <c r="F39"/>
  <c r="F40"/>
  <c r="F41"/>
  <c r="F42"/>
  <c r="F43"/>
  <c r="F44"/>
  <c r="F45"/>
  <c r="F46"/>
  <c r="F47"/>
  <c r="F49"/>
  <c r="F50"/>
  <c r="F51"/>
  <c r="F53"/>
  <c r="F54"/>
  <c r="F7"/>
  <c r="G9"/>
  <c r="G16"/>
  <c r="G17"/>
  <c r="G18"/>
  <c r="G20"/>
  <c r="G21"/>
  <c r="G22"/>
  <c r="G23"/>
  <c r="G28"/>
  <c r="G29"/>
  <c r="G30"/>
  <c r="G31"/>
  <c r="G33"/>
  <c r="G34"/>
  <c r="G35"/>
  <c r="G36"/>
  <c r="G39"/>
  <c r="G40"/>
  <c r="G41"/>
  <c r="G42"/>
  <c r="G43"/>
  <c r="G44"/>
  <c r="G45"/>
  <c r="G46"/>
  <c r="G47"/>
  <c r="G49"/>
  <c r="G50"/>
  <c r="G51"/>
  <c r="G53"/>
  <c r="G54"/>
  <c r="J48"/>
  <c r="I48" i="1312" s="1"/>
  <c r="K48" i="1328"/>
  <c r="J48" i="1312" s="1"/>
  <c r="L48" i="1328"/>
  <c r="K48" i="1312" s="1"/>
  <c r="M48" i="1328"/>
  <c r="L48" i="1312" s="1"/>
  <c r="N48" i="1328"/>
  <c r="M48" i="1312" s="1"/>
  <c r="O48" i="1328"/>
  <c r="N48" i="1312" s="1"/>
  <c r="P48" i="1328"/>
  <c r="O48" i="1312" s="1"/>
  <c r="Q48" i="1328"/>
  <c r="P48" i="1312" s="1"/>
  <c r="R48" i="1328"/>
  <c r="Q48" i="1312" s="1"/>
  <c r="S48" i="1328"/>
  <c r="R48" i="1312" s="1"/>
  <c r="T48" i="1328"/>
  <c r="S48" i="1312" s="1"/>
  <c r="U48" i="1328"/>
  <c r="T48" i="1312" s="1"/>
  <c r="V48" i="1328"/>
  <c r="U48" i="1312" s="1"/>
  <c r="W48" i="1328"/>
  <c r="V48" i="1312" s="1"/>
  <c r="X48" i="1328"/>
  <c r="W48" i="1312" s="1"/>
  <c r="Y48" i="1328"/>
  <c r="X48" i="1312" s="1"/>
  <c r="Z48" i="1328"/>
  <c r="Y48" i="1312" s="1"/>
  <c r="I48" i="1328"/>
  <c r="H48" i="1312" s="1"/>
  <c r="H43"/>
  <c r="E43" s="1"/>
  <c r="J38" i="1328"/>
  <c r="I38" i="1312" s="1"/>
  <c r="K38" i="1328"/>
  <c r="J38" i="1312" s="1"/>
  <c r="L38" i="1328"/>
  <c r="K38" i="1312" s="1"/>
  <c r="M38" i="1328"/>
  <c r="L38" i="1312" s="1"/>
  <c r="N38" i="1328"/>
  <c r="M38" i="1312" s="1"/>
  <c r="O38" i="1328"/>
  <c r="N38" i="1312" s="1"/>
  <c r="P38" i="1328"/>
  <c r="O38" i="1312" s="1"/>
  <c r="Q38" i="1328"/>
  <c r="P38" i="1312" s="1"/>
  <c r="R38" i="1328"/>
  <c r="Q38" i="1312" s="1"/>
  <c r="S38" i="1328"/>
  <c r="R38" i="1312" s="1"/>
  <c r="T38" i="1328"/>
  <c r="S38" i="1312" s="1"/>
  <c r="U38" i="1328"/>
  <c r="T38" i="1312" s="1"/>
  <c r="V38" i="1328"/>
  <c r="U38" i="1312" s="1"/>
  <c r="W38" i="1328"/>
  <c r="V38" i="1312" s="1"/>
  <c r="X38" i="1328"/>
  <c r="W38" i="1312" s="1"/>
  <c r="Y38" i="1328"/>
  <c r="X38" i="1312" s="1"/>
  <c r="Z38" i="1328"/>
  <c r="Y38" i="1312" s="1"/>
  <c r="I38" i="1328"/>
  <c r="H38" i="1312" s="1"/>
  <c r="N37" i="1328"/>
  <c r="M37" i="1312" s="1"/>
  <c r="Q37" i="1328"/>
  <c r="P37" i="1312" s="1"/>
  <c r="J32" i="1328"/>
  <c r="I32" i="1312" s="1"/>
  <c r="K32" i="1328"/>
  <c r="J32" i="1312" s="1"/>
  <c r="L32" i="1328"/>
  <c r="K32" i="1312" s="1"/>
  <c r="M32" i="1328"/>
  <c r="L32" i="1312" s="1"/>
  <c r="N32" i="1328"/>
  <c r="M32" i="1312" s="1"/>
  <c r="O32" i="1328"/>
  <c r="N32" i="1312" s="1"/>
  <c r="P32" i="1328"/>
  <c r="O32" i="1312" s="1"/>
  <c r="Q32" i="1328"/>
  <c r="P32" i="1312" s="1"/>
  <c r="R32" i="1328"/>
  <c r="Q32" i="1312" s="1"/>
  <c r="S32" i="1328"/>
  <c r="R32" i="1312" s="1"/>
  <c r="T32" i="1328"/>
  <c r="S32" i="1312" s="1"/>
  <c r="U32" i="1328"/>
  <c r="T32" i="1312" s="1"/>
  <c r="V32" i="1328"/>
  <c r="U32" i="1312" s="1"/>
  <c r="W32" i="1328"/>
  <c r="V32" i="1312" s="1"/>
  <c r="X32" i="1328"/>
  <c r="W32" i="1312" s="1"/>
  <c r="Y32" i="1328"/>
  <c r="X32" i="1312" s="1"/>
  <c r="Z32" i="1328"/>
  <c r="Y32" i="1312" s="1"/>
  <c r="I32" i="1328"/>
  <c r="H32" i="1312" s="1"/>
  <c r="J27" i="1328"/>
  <c r="I27" i="1312" s="1"/>
  <c r="K27" i="1328"/>
  <c r="J27" i="1312" s="1"/>
  <c r="L27" i="1328"/>
  <c r="K27" i="1312" s="1"/>
  <c r="M27" i="1328"/>
  <c r="L27" i="1312" s="1"/>
  <c r="N27" i="1328"/>
  <c r="M27" i="1312" s="1"/>
  <c r="O27" i="1328"/>
  <c r="N27" i="1312" s="1"/>
  <c r="P27" i="1328"/>
  <c r="O27" i="1312" s="1"/>
  <c r="Q27" i="1328"/>
  <c r="P27" i="1312" s="1"/>
  <c r="R27" i="1328"/>
  <c r="Q27" i="1312" s="1"/>
  <c r="S27" i="1328"/>
  <c r="R27" i="1312" s="1"/>
  <c r="T27" i="1328"/>
  <c r="S27" i="1312" s="1"/>
  <c r="U27" i="1328"/>
  <c r="T27" i="1312" s="1"/>
  <c r="V27" i="1328"/>
  <c r="U27" i="1312" s="1"/>
  <c r="W27" i="1328"/>
  <c r="V27" i="1312" s="1"/>
  <c r="X27" i="1328"/>
  <c r="W27" i="1312" s="1"/>
  <c r="Y27" i="1328"/>
  <c r="X27" i="1312" s="1"/>
  <c r="Z27" i="1328"/>
  <c r="Y27" i="1312" s="1"/>
  <c r="I27" i="1328"/>
  <c r="H27" i="1312" s="1"/>
  <c r="J19" i="1328"/>
  <c r="I19" i="1312" s="1"/>
  <c r="K19" i="1328"/>
  <c r="J19" i="1312" s="1"/>
  <c r="L19" i="1328"/>
  <c r="K19" i="1312" s="1"/>
  <c r="M19" i="1328"/>
  <c r="L19" i="1312" s="1"/>
  <c r="N19" i="1328"/>
  <c r="M19" i="1312" s="1"/>
  <c r="O19" i="1328"/>
  <c r="N19" i="1312" s="1"/>
  <c r="P19" i="1328"/>
  <c r="O19" i="1312" s="1"/>
  <c r="Q19" i="1328"/>
  <c r="P19" i="1312" s="1"/>
  <c r="R19" i="1328"/>
  <c r="Q19" i="1312" s="1"/>
  <c r="S19" i="1328"/>
  <c r="R19" i="1312" s="1"/>
  <c r="T19" i="1328"/>
  <c r="S19" i="1312" s="1"/>
  <c r="U19" i="1328"/>
  <c r="T19" i="1312" s="1"/>
  <c r="V19" i="1328"/>
  <c r="U19" i="1312" s="1"/>
  <c r="W19" i="1328"/>
  <c r="V19" i="1312" s="1"/>
  <c r="X19" i="1328"/>
  <c r="W19" i="1312" s="1"/>
  <c r="Y19" i="1328"/>
  <c r="X19" i="1312" s="1"/>
  <c r="Z19" i="1328"/>
  <c r="Y19" i="1312" s="1"/>
  <c r="I19" i="1328"/>
  <c r="H19" i="1312" s="1"/>
  <c r="J15" i="1328"/>
  <c r="K15"/>
  <c r="L15"/>
  <c r="M15"/>
  <c r="N15"/>
  <c r="O15"/>
  <c r="P15"/>
  <c r="Q15"/>
  <c r="R15"/>
  <c r="S15"/>
  <c r="T15"/>
  <c r="U15"/>
  <c r="V15"/>
  <c r="W15"/>
  <c r="X15"/>
  <c r="Y15"/>
  <c r="Z15"/>
  <c r="Y15" i="1312" s="1"/>
  <c r="I15" i="1328"/>
  <c r="Z10"/>
  <c r="Y10" i="1312" s="1"/>
  <c r="J6" i="1328"/>
  <c r="I6" i="1312" s="1"/>
  <c r="K6" i="1328"/>
  <c r="J6" i="1312" s="1"/>
  <c r="L6" i="1328"/>
  <c r="K6" i="1312" s="1"/>
  <c r="M6" i="1328"/>
  <c r="L6" i="1312" s="1"/>
  <c r="N6" i="1328"/>
  <c r="M6" i="1312" s="1"/>
  <c r="O6" i="1328"/>
  <c r="N6" i="1312" s="1"/>
  <c r="P6" i="1328"/>
  <c r="O6" i="1312" s="1"/>
  <c r="Q6" i="1328"/>
  <c r="P6" i="1312" s="1"/>
  <c r="R6" i="1328"/>
  <c r="Q6" i="1312" s="1"/>
  <c r="S6" i="1328"/>
  <c r="R6" i="1312" s="1"/>
  <c r="T6" i="1328"/>
  <c r="S6" i="1312" s="1"/>
  <c r="U6" i="1328"/>
  <c r="T6" i="1312" s="1"/>
  <c r="V6" i="1328"/>
  <c r="U6" i="1312" s="1"/>
  <c r="W6" i="1328"/>
  <c r="V6" i="1312" s="1"/>
  <c r="X6" i="1328"/>
  <c r="W6" i="1312" s="1"/>
  <c r="Y6" i="1328"/>
  <c r="X6" i="1312" s="1"/>
  <c r="Z6" i="1328"/>
  <c r="Y6" i="1312" s="1"/>
  <c r="J8" i="1328"/>
  <c r="I8" i="1312" s="1"/>
  <c r="K8" i="1328"/>
  <c r="J8" i="1312" s="1"/>
  <c r="L8" i="1328"/>
  <c r="K8" i="1312" s="1"/>
  <c r="M8" i="1328"/>
  <c r="L8" i="1312" s="1"/>
  <c r="N8" i="1328"/>
  <c r="M8" i="1312" s="1"/>
  <c r="O8" i="1328"/>
  <c r="N8" i="1312" s="1"/>
  <c r="P8" i="1328"/>
  <c r="O8" i="1312" s="1"/>
  <c r="Q8" i="1328"/>
  <c r="P8" i="1312" s="1"/>
  <c r="R8" i="1328"/>
  <c r="Q8" i="1312" s="1"/>
  <c r="S8" i="1328"/>
  <c r="R8" i="1312" s="1"/>
  <c r="T8" i="1328"/>
  <c r="S8" i="1312" s="1"/>
  <c r="U8" i="1328"/>
  <c r="T8" i="1312" s="1"/>
  <c r="V8" i="1328"/>
  <c r="U8" i="1312" s="1"/>
  <c r="W8" i="1328"/>
  <c r="V8" i="1312" s="1"/>
  <c r="X8" i="1328"/>
  <c r="W8" i="1312" s="1"/>
  <c r="Y8" i="1328"/>
  <c r="X8" i="1312" s="1"/>
  <c r="Z8" i="1328"/>
  <c r="Y8" i="1312" s="1"/>
  <c r="I8" i="1328"/>
  <c r="H8" i="1312" s="1"/>
  <c r="I6" i="1328"/>
  <c r="Y37" l="1"/>
  <c r="X37" i="1312" s="1"/>
  <c r="U37" i="1328"/>
  <c r="T37" i="1312" s="1"/>
  <c r="H7" i="1324"/>
  <c r="I7" s="1"/>
  <c r="K7" s="1"/>
  <c r="Z25" i="1331"/>
  <c r="L55"/>
  <c r="I55"/>
  <c r="J55"/>
  <c r="V37" i="1328"/>
  <c r="U37" i="1312" s="1"/>
  <c r="D41" i="1328"/>
  <c r="R26"/>
  <c r="Q26" i="1312" s="1"/>
  <c r="Z37" i="1328"/>
  <c r="Y37" i="1312" s="1"/>
  <c r="M37" i="1328"/>
  <c r="L37" i="1312" s="1"/>
  <c r="F6" i="1328"/>
  <c r="R37"/>
  <c r="Q37" i="1312" s="1"/>
  <c r="J37" i="1328"/>
  <c r="I37" i="1312" s="1"/>
  <c r="K26" i="1328"/>
  <c r="K25" s="1"/>
  <c r="J25" i="1312" s="1"/>
  <c r="I26" i="1328"/>
  <c r="I25" s="1"/>
  <c r="W26"/>
  <c r="W25" s="1"/>
  <c r="V25" i="1312" s="1"/>
  <c r="T15"/>
  <c r="U10" i="1328"/>
  <c r="T10" i="1312" s="1"/>
  <c r="W15"/>
  <c r="X10" i="1328"/>
  <c r="W10" i="1312" s="1"/>
  <c r="S15"/>
  <c r="T10" i="1328"/>
  <c r="O15" i="1312"/>
  <c r="P10" i="1328"/>
  <c r="O10" i="1312" s="1"/>
  <c r="K15"/>
  <c r="L10" i="1328"/>
  <c r="L15" i="1312"/>
  <c r="M10" i="1328"/>
  <c r="L10" i="1312" s="1"/>
  <c r="V15"/>
  <c r="W10" i="1328"/>
  <c r="V10" i="1312" s="1"/>
  <c r="R15"/>
  <c r="S10" i="1328"/>
  <c r="R10" i="1312" s="1"/>
  <c r="N15"/>
  <c r="O10" i="1328"/>
  <c r="N10" i="1312" s="1"/>
  <c r="J15"/>
  <c r="K10" i="1328"/>
  <c r="J10" i="1312" s="1"/>
  <c r="X15"/>
  <c r="Y10" i="1328"/>
  <c r="X10" i="1312" s="1"/>
  <c r="P15"/>
  <c r="Q10" i="1328"/>
  <c r="P10" i="1312" s="1"/>
  <c r="H15"/>
  <c r="I10" i="1328"/>
  <c r="U15" i="1312"/>
  <c r="V10" i="1328"/>
  <c r="U10" i="1312" s="1"/>
  <c r="Q15"/>
  <c r="R10" i="1328"/>
  <c r="Q10" i="1312" s="1"/>
  <c r="M15"/>
  <c r="N10" i="1328"/>
  <c r="M10" i="1312" s="1"/>
  <c r="I15"/>
  <c r="J10" i="1328"/>
  <c r="I10" i="1312" s="1"/>
  <c r="E32"/>
  <c r="K46" i="1324"/>
  <c r="K45" s="1"/>
  <c r="K29"/>
  <c r="K17"/>
  <c r="K21"/>
  <c r="E8" i="1312"/>
  <c r="K50" i="1324"/>
  <c r="D42" i="1328"/>
  <c r="D36"/>
  <c r="D45"/>
  <c r="D18"/>
  <c r="D53"/>
  <c r="D40"/>
  <c r="D29"/>
  <c r="D22"/>
  <c r="D17"/>
  <c r="E38" i="1312"/>
  <c r="E48"/>
  <c r="D54" i="1328"/>
  <c r="D51"/>
  <c r="G48"/>
  <c r="D50"/>
  <c r="D49"/>
  <c r="D47"/>
  <c r="D43"/>
  <c r="D46"/>
  <c r="D39"/>
  <c r="L26"/>
  <c r="K26" i="1312" s="1"/>
  <c r="D35" i="1328"/>
  <c r="D28"/>
  <c r="D31"/>
  <c r="D30"/>
  <c r="D21"/>
  <c r="D24"/>
  <c r="D20"/>
  <c r="D23"/>
  <c r="D16"/>
  <c r="D9"/>
  <c r="V26" i="1312"/>
  <c r="F27"/>
  <c r="F8"/>
  <c r="R25" i="1328"/>
  <c r="Q25" i="1312" s="1"/>
  <c r="V26" i="1328"/>
  <c r="P26"/>
  <c r="F48" i="1312"/>
  <c r="G32" i="1328"/>
  <c r="F8"/>
  <c r="F38"/>
  <c r="D34"/>
  <c r="F19"/>
  <c r="F15"/>
  <c r="I41" i="1324"/>
  <c r="K41" s="1"/>
  <c r="K40" s="1"/>
  <c r="K39" s="1"/>
  <c r="H40"/>
  <c r="H6" i="1312"/>
  <c r="E6" s="1"/>
  <c r="H46" i="1324"/>
  <c r="H45" s="1"/>
  <c r="F19" i="1312"/>
  <c r="F6"/>
  <c r="S10"/>
  <c r="K10"/>
  <c r="Z26" i="1328"/>
  <c r="T26"/>
  <c r="O26"/>
  <c r="J26"/>
  <c r="F32" i="1312"/>
  <c r="X37" i="1328"/>
  <c r="W37" i="1312" s="1"/>
  <c r="T37" i="1328"/>
  <c r="S37" i="1312" s="1"/>
  <c r="P37" i="1328"/>
  <c r="O37" i="1312" s="1"/>
  <c r="L37" i="1328"/>
  <c r="K37" i="1312" s="1"/>
  <c r="F38"/>
  <c r="G27" i="1328"/>
  <c r="G19"/>
  <c r="G15"/>
  <c r="F48"/>
  <c r="D48" s="1"/>
  <c r="D33"/>
  <c r="H17" i="1324"/>
  <c r="H50"/>
  <c r="I50" s="1"/>
  <c r="H21"/>
  <c r="I21" s="1"/>
  <c r="G8" i="1328"/>
  <c r="E19" i="1312"/>
  <c r="X26" i="1328"/>
  <c r="S26"/>
  <c r="N26"/>
  <c r="E27" i="1312"/>
  <c r="I37" i="1328"/>
  <c r="W37"/>
  <c r="V37" i="1312" s="1"/>
  <c r="S37" i="1328"/>
  <c r="R37" i="1312" s="1"/>
  <c r="O37" i="1328"/>
  <c r="N37" i="1312" s="1"/>
  <c r="K37" i="1328"/>
  <c r="J37" i="1312" s="1"/>
  <c r="C43"/>
  <c r="G38" i="1328"/>
  <c r="F27"/>
  <c r="I11" i="1324"/>
  <c r="K11" s="1"/>
  <c r="K10" s="1"/>
  <c r="H10"/>
  <c r="I10" s="1"/>
  <c r="H29"/>
  <c r="I29" s="1"/>
  <c r="D44" i="1328"/>
  <c r="H8" i="1324"/>
  <c r="I8" s="1"/>
  <c r="I9"/>
  <c r="K9" s="1"/>
  <c r="K8" s="1"/>
  <c r="F32" i="1328"/>
  <c r="I35" i="1324"/>
  <c r="K35" s="1"/>
  <c r="K34" s="1"/>
  <c r="H34"/>
  <c r="C5" i="1312"/>
  <c r="E57"/>
  <c r="F55" i="1331"/>
  <c r="Y26" i="1328"/>
  <c r="U26"/>
  <c r="Q26"/>
  <c r="M26"/>
  <c r="J26" i="1312" l="1"/>
  <c r="H12" i="1324"/>
  <c r="I12" s="1"/>
  <c r="Z55" i="1331"/>
  <c r="F15" i="1312"/>
  <c r="K28" i="1324"/>
  <c r="K27" s="1"/>
  <c r="C38" i="1312"/>
  <c r="E15"/>
  <c r="H26"/>
  <c r="L25" i="1328"/>
  <c r="K25" i="1312" s="1"/>
  <c r="D8" i="1328"/>
  <c r="D27"/>
  <c r="D20" i="1314"/>
  <c r="K12" i="1324"/>
  <c r="G10" i="1328"/>
  <c r="D19"/>
  <c r="C32" i="1312"/>
  <c r="C8"/>
  <c r="C48"/>
  <c r="C27"/>
  <c r="F37"/>
  <c r="Y26"/>
  <c r="Z25" i="1328"/>
  <c r="Y25" i="1312" s="1"/>
  <c r="I45" i="1324"/>
  <c r="I46"/>
  <c r="O26" i="1312"/>
  <c r="P25" i="1328"/>
  <c r="O25" i="1312" s="1"/>
  <c r="U25" i="1328"/>
  <c r="T25" i="1312" s="1"/>
  <c r="T26"/>
  <c r="H37"/>
  <c r="E37" s="1"/>
  <c r="F37" i="1328"/>
  <c r="X25"/>
  <c r="W25" i="1312" s="1"/>
  <c r="W26"/>
  <c r="S26"/>
  <c r="T25" i="1328"/>
  <c r="S25" i="1312" s="1"/>
  <c r="F10"/>
  <c r="Y25" i="1328"/>
  <c r="X25" i="1312" s="1"/>
  <c r="X26"/>
  <c r="D32" i="1328"/>
  <c r="M25"/>
  <c r="L25" i="1312" s="1"/>
  <c r="L26"/>
  <c r="N25" i="1328"/>
  <c r="M25" i="1312" s="1"/>
  <c r="M26"/>
  <c r="C19"/>
  <c r="I17" i="1324"/>
  <c r="I26" i="1312"/>
  <c r="G26" i="1328"/>
  <c r="J25"/>
  <c r="C6" i="1312"/>
  <c r="D38" i="1328"/>
  <c r="U26" i="1312"/>
  <c r="V25" i="1328"/>
  <c r="U25" i="1312" s="1"/>
  <c r="Q25" i="1328"/>
  <c r="P25" i="1312" s="1"/>
  <c r="P26"/>
  <c r="R26"/>
  <c r="S25" i="1328"/>
  <c r="R25" i="1312" s="1"/>
  <c r="H10"/>
  <c r="E10" s="1"/>
  <c r="F10" i="1328"/>
  <c r="O25"/>
  <c r="N25" i="1312" s="1"/>
  <c r="N26"/>
  <c r="G37" i="1328"/>
  <c r="H39" i="1324"/>
  <c r="I39" s="1"/>
  <c r="I40"/>
  <c r="D15" i="1328"/>
  <c r="F26"/>
  <c r="I34" i="1324"/>
  <c r="H28"/>
  <c r="H25" i="1312"/>
  <c r="G55" i="1331" l="1"/>
  <c r="C15" i="1312"/>
  <c r="D10" i="1328"/>
  <c r="E25" i="1312"/>
  <c r="C37"/>
  <c r="C10"/>
  <c r="E26"/>
  <c r="F26"/>
  <c r="F25" i="1328"/>
  <c r="D37"/>
  <c r="D26"/>
  <c r="I25" i="1312"/>
  <c r="G25" i="1328"/>
  <c r="I28" i="1324"/>
  <c r="H27"/>
  <c r="D55" i="1331" l="1"/>
  <c r="D25" i="1328"/>
  <c r="C26" i="1312"/>
  <c r="F25"/>
  <c r="C25" s="1"/>
  <c r="I27" i="1324"/>
  <c r="G5" i="1328"/>
  <c r="S19" i="1264"/>
  <c r="R19"/>
  <c r="J19"/>
  <c r="K19"/>
  <c r="L19"/>
  <c r="M19"/>
  <c r="N19"/>
  <c r="O19"/>
  <c r="P19"/>
  <c r="Q19"/>
  <c r="I19"/>
  <c r="H20"/>
  <c r="H19"/>
  <c r="E54" i="1331" l="1"/>
  <c r="E15"/>
  <c r="E30"/>
  <c r="E19"/>
  <c r="E9"/>
  <c r="E46"/>
  <c r="E22"/>
  <c r="E40"/>
  <c r="E12"/>
  <c r="E31"/>
  <c r="E7"/>
  <c r="E33"/>
  <c r="E48"/>
  <c r="E34"/>
  <c r="E21"/>
  <c r="E52"/>
  <c r="E49"/>
  <c r="E18"/>
  <c r="E39"/>
  <c r="E45"/>
  <c r="E38"/>
  <c r="E51"/>
  <c r="E16"/>
  <c r="E42"/>
  <c r="E25"/>
  <c r="E20"/>
  <c r="E47"/>
  <c r="E6"/>
  <c r="E24"/>
  <c r="E50"/>
  <c r="E43"/>
  <c r="E28"/>
  <c r="E27"/>
  <c r="E32"/>
  <c r="E11"/>
  <c r="E44"/>
  <c r="E8"/>
  <c r="E29"/>
  <c r="E53"/>
  <c r="E14"/>
  <c r="E13"/>
  <c r="E41"/>
  <c r="E36"/>
  <c r="E5"/>
  <c r="E37"/>
  <c r="E35"/>
  <c r="E23"/>
  <c r="E10"/>
  <c r="E17"/>
  <c r="E26"/>
  <c r="E55"/>
  <c r="W20" i="1264"/>
  <c r="Z20"/>
  <c r="I20"/>
  <c r="S20"/>
  <c r="AH20"/>
  <c r="V20"/>
  <c r="J20"/>
  <c r="R20"/>
  <c r="N20"/>
  <c r="AG20"/>
  <c r="AC20"/>
  <c r="Y20"/>
  <c r="U20"/>
  <c r="O20"/>
  <c r="AD20"/>
  <c r="K20"/>
  <c r="Q20"/>
  <c r="M20"/>
  <c r="AF20"/>
  <c r="AB20"/>
  <c r="X20"/>
  <c r="T20"/>
  <c r="L20"/>
  <c r="P20"/>
  <c r="AI20"/>
  <c r="AE20"/>
  <c r="AA20"/>
  <c r="H9" i="1259" l="1"/>
  <c r="J9"/>
  <c r="L9"/>
  <c r="N9"/>
  <c r="P9"/>
  <c r="R9"/>
  <c r="T9"/>
  <c r="V9"/>
  <c r="X9"/>
  <c r="Z9"/>
  <c r="AB9"/>
  <c r="V10"/>
  <c r="Z10"/>
  <c r="S10"/>
  <c r="T10"/>
  <c r="X10"/>
  <c r="AB10"/>
  <c r="AC10"/>
  <c r="AD10"/>
  <c r="AE10"/>
  <c r="AF10"/>
  <c r="AG10"/>
  <c r="AH10"/>
  <c r="AI10"/>
  <c r="I9"/>
  <c r="K9"/>
  <c r="M9"/>
  <c r="O9"/>
  <c r="Q9"/>
  <c r="S9"/>
  <c r="U9"/>
  <c r="W9"/>
  <c r="Y9"/>
  <c r="AA9"/>
  <c r="AC9"/>
  <c r="AD9"/>
  <c r="AE9"/>
  <c r="AF9"/>
  <c r="AG9"/>
  <c r="AH9"/>
  <c r="AI9"/>
  <c r="AA10" l="1"/>
  <c r="U10"/>
  <c r="Y10"/>
  <c r="W10"/>
  <c r="J52" i="1328"/>
  <c r="L52"/>
  <c r="M52"/>
  <c r="N52"/>
  <c r="O52"/>
  <c r="P52"/>
  <c r="Q52"/>
  <c r="R52"/>
  <c r="S52"/>
  <c r="T52"/>
  <c r="U52"/>
  <c r="V52"/>
  <c r="W52"/>
  <c r="X52"/>
  <c r="Y52"/>
  <c r="Z52"/>
  <c r="I52"/>
  <c r="AH29" i="1320"/>
  <c r="AE25" i="1269"/>
  <c r="I25"/>
  <c r="J25"/>
  <c r="K25"/>
  <c r="L25"/>
  <c r="M25"/>
  <c r="N25"/>
  <c r="O25"/>
  <c r="P25"/>
  <c r="Q25"/>
  <c r="R25"/>
  <c r="S25"/>
  <c r="T25"/>
  <c r="U25"/>
  <c r="V25"/>
  <c r="W25"/>
  <c r="X25"/>
  <c r="Y25"/>
  <c r="Z25"/>
  <c r="AA25"/>
  <c r="AB25"/>
  <c r="AC25"/>
  <c r="AD25"/>
  <c r="AF25"/>
  <c r="AG25"/>
  <c r="AH25"/>
  <c r="AI25"/>
  <c r="AJ25"/>
  <c r="H25"/>
  <c r="G25"/>
  <c r="G24"/>
  <c r="H20"/>
  <c r="H21"/>
  <c r="H22"/>
  <c r="H23"/>
  <c r="H24"/>
  <c r="G20"/>
  <c r="G21"/>
  <c r="G22"/>
  <c r="G23"/>
  <c r="L24"/>
  <c r="C33" i="1265"/>
  <c r="C34"/>
  <c r="C35"/>
  <c r="C36"/>
  <c r="C37"/>
  <c r="C38"/>
  <c r="C39"/>
  <c r="C40"/>
  <c r="C32"/>
  <c r="C21"/>
  <c r="C22"/>
  <c r="C23"/>
  <c r="C24"/>
  <c r="C25"/>
  <c r="C26"/>
  <c r="C27"/>
  <c r="C28"/>
  <c r="C20"/>
  <c r="I20" i="1271"/>
  <c r="O41" i="1269"/>
  <c r="H38"/>
  <c r="I38"/>
  <c r="J38"/>
  <c r="K38"/>
  <c r="L38"/>
  <c r="M38"/>
  <c r="N38"/>
  <c r="O38"/>
  <c r="P38"/>
  <c r="Q38"/>
  <c r="R38"/>
  <c r="S38"/>
  <c r="T38"/>
  <c r="U38"/>
  <c r="V38"/>
  <c r="W38"/>
  <c r="X38"/>
  <c r="Y38"/>
  <c r="Z38"/>
  <c r="AA38"/>
  <c r="AB38"/>
  <c r="AC38"/>
  <c r="AD38"/>
  <c r="AE38"/>
  <c r="AF38"/>
  <c r="AG38"/>
  <c r="AH38"/>
  <c r="AI38"/>
  <c r="AJ38"/>
  <c r="H39"/>
  <c r="I39"/>
  <c r="J39"/>
  <c r="K39"/>
  <c r="L39"/>
  <c r="M39"/>
  <c r="N39"/>
  <c r="O39"/>
  <c r="P39"/>
  <c r="Q39"/>
  <c r="R39"/>
  <c r="S39"/>
  <c r="T39"/>
  <c r="U39"/>
  <c r="V39"/>
  <c r="W39"/>
  <c r="X39"/>
  <c r="Y39"/>
  <c r="Z39"/>
  <c r="AA39"/>
  <c r="AB39"/>
  <c r="AC39"/>
  <c r="AD39"/>
  <c r="AE39"/>
  <c r="AF39"/>
  <c r="AG39"/>
  <c r="AH39"/>
  <c r="AI39"/>
  <c r="AJ39"/>
  <c r="H40"/>
  <c r="I40"/>
  <c r="J40"/>
  <c r="K40"/>
  <c r="L40"/>
  <c r="M40"/>
  <c r="N40"/>
  <c r="O40"/>
  <c r="P40"/>
  <c r="Q40"/>
  <c r="R40"/>
  <c r="S40"/>
  <c r="T40"/>
  <c r="U40"/>
  <c r="V40"/>
  <c r="W40"/>
  <c r="X40"/>
  <c r="Y40"/>
  <c r="Z40"/>
  <c r="AA40"/>
  <c r="AB40"/>
  <c r="AC40"/>
  <c r="AD40"/>
  <c r="AE40"/>
  <c r="AF40"/>
  <c r="AG40"/>
  <c r="AH40"/>
  <c r="AI40"/>
  <c r="AJ40"/>
  <c r="H41"/>
  <c r="I41"/>
  <c r="J41"/>
  <c r="K41"/>
  <c r="L41"/>
  <c r="M41"/>
  <c r="N41"/>
  <c r="P41"/>
  <c r="Q41"/>
  <c r="R41"/>
  <c r="S41"/>
  <c r="T41"/>
  <c r="U41"/>
  <c r="V41"/>
  <c r="W41"/>
  <c r="X41"/>
  <c r="Y41"/>
  <c r="Z41"/>
  <c r="AA41"/>
  <c r="AB41"/>
  <c r="AC41"/>
  <c r="AD41"/>
  <c r="AE41"/>
  <c r="AF41"/>
  <c r="AG41"/>
  <c r="AH41"/>
  <c r="AI41"/>
  <c r="AJ41"/>
  <c r="H42"/>
  <c r="I42"/>
  <c r="J42"/>
  <c r="K42"/>
  <c r="L42"/>
  <c r="M42"/>
  <c r="N42"/>
  <c r="O42"/>
  <c r="P42"/>
  <c r="Q42"/>
  <c r="R42"/>
  <c r="S42"/>
  <c r="T42"/>
  <c r="U42"/>
  <c r="V42"/>
  <c r="W42"/>
  <c r="X42"/>
  <c r="Y42"/>
  <c r="Z42"/>
  <c r="AA42"/>
  <c r="AB42"/>
  <c r="AC42"/>
  <c r="AD42"/>
  <c r="AE42"/>
  <c r="AF42"/>
  <c r="AG42"/>
  <c r="AH42"/>
  <c r="AI42"/>
  <c r="AJ42"/>
  <c r="H43"/>
  <c r="I43"/>
  <c r="J43"/>
  <c r="K43"/>
  <c r="L43"/>
  <c r="M43"/>
  <c r="N43"/>
  <c r="O43"/>
  <c r="P43"/>
  <c r="Q43"/>
  <c r="R43"/>
  <c r="S43"/>
  <c r="T43"/>
  <c r="U43"/>
  <c r="V43"/>
  <c r="W43"/>
  <c r="X43"/>
  <c r="Y43"/>
  <c r="Z43"/>
  <c r="AA43"/>
  <c r="AB43"/>
  <c r="AC43"/>
  <c r="AD43"/>
  <c r="AE43"/>
  <c r="AF43"/>
  <c r="AG43"/>
  <c r="AH43"/>
  <c r="AI43"/>
  <c r="AJ43"/>
  <c r="G39"/>
  <c r="G40"/>
  <c r="G41"/>
  <c r="G42"/>
  <c r="G43"/>
  <c r="G38"/>
  <c r="G29"/>
  <c r="AB32"/>
  <c r="H29"/>
  <c r="I29"/>
  <c r="J29"/>
  <c r="K29"/>
  <c r="L29"/>
  <c r="M29"/>
  <c r="N29"/>
  <c r="O29"/>
  <c r="P29"/>
  <c r="Q29"/>
  <c r="R29"/>
  <c r="S29"/>
  <c r="T29"/>
  <c r="U29"/>
  <c r="V29"/>
  <c r="W29"/>
  <c r="X29"/>
  <c r="Y29"/>
  <c r="Z29"/>
  <c r="AA29"/>
  <c r="AB29"/>
  <c r="AC29"/>
  <c r="AD29"/>
  <c r="AE29"/>
  <c r="AF29"/>
  <c r="AG29"/>
  <c r="AH29"/>
  <c r="AI29"/>
  <c r="AJ29"/>
  <c r="G30"/>
  <c r="H30"/>
  <c r="I30"/>
  <c r="J30"/>
  <c r="K30"/>
  <c r="L30"/>
  <c r="M30"/>
  <c r="N30"/>
  <c r="O30"/>
  <c r="P30"/>
  <c r="Q30"/>
  <c r="R30"/>
  <c r="S30"/>
  <c r="T30"/>
  <c r="U30"/>
  <c r="V30"/>
  <c r="W30"/>
  <c r="X30"/>
  <c r="Y30"/>
  <c r="Z30"/>
  <c r="AA30"/>
  <c r="AB30"/>
  <c r="AC30"/>
  <c r="AD30"/>
  <c r="AE30"/>
  <c r="AF30"/>
  <c r="AG30"/>
  <c r="AH30"/>
  <c r="AI30"/>
  <c r="AJ30"/>
  <c r="G31"/>
  <c r="H31"/>
  <c r="I31"/>
  <c r="J31"/>
  <c r="K31"/>
  <c r="L31"/>
  <c r="M31"/>
  <c r="N31"/>
  <c r="O31"/>
  <c r="P31"/>
  <c r="Q31"/>
  <c r="R31"/>
  <c r="S31"/>
  <c r="T31"/>
  <c r="U31"/>
  <c r="V31"/>
  <c r="W31"/>
  <c r="X31"/>
  <c r="Y31"/>
  <c r="Z31"/>
  <c r="AA31"/>
  <c r="AB31"/>
  <c r="AC31"/>
  <c r="AD31"/>
  <c r="AE31"/>
  <c r="AF31"/>
  <c r="AG31"/>
  <c r="AH31"/>
  <c r="AI31"/>
  <c r="AJ31"/>
  <c r="G32"/>
  <c r="H32"/>
  <c r="I32"/>
  <c r="J32"/>
  <c r="K32"/>
  <c r="L32"/>
  <c r="M32"/>
  <c r="N32"/>
  <c r="O32"/>
  <c r="P32"/>
  <c r="Q32"/>
  <c r="R32"/>
  <c r="S32"/>
  <c r="T32"/>
  <c r="U32"/>
  <c r="V32"/>
  <c r="W32"/>
  <c r="X32"/>
  <c r="Y32"/>
  <c r="Z32"/>
  <c r="AA32"/>
  <c r="AC32"/>
  <c r="AD32"/>
  <c r="AE32"/>
  <c r="AF32"/>
  <c r="AG32"/>
  <c r="AH32"/>
  <c r="AI32"/>
  <c r="AJ32"/>
  <c r="G33"/>
  <c r="H33"/>
  <c r="I33"/>
  <c r="J33"/>
  <c r="K33"/>
  <c r="L33"/>
  <c r="M33"/>
  <c r="N33"/>
  <c r="O33"/>
  <c r="P33"/>
  <c r="Q33"/>
  <c r="R33"/>
  <c r="S33"/>
  <c r="T33"/>
  <c r="U33"/>
  <c r="V33"/>
  <c r="W33"/>
  <c r="X33"/>
  <c r="Y33"/>
  <c r="Z33"/>
  <c r="AA33"/>
  <c r="AB33"/>
  <c r="AC33"/>
  <c r="AD33"/>
  <c r="AE33"/>
  <c r="AF33"/>
  <c r="AG33"/>
  <c r="AH33"/>
  <c r="AI33"/>
  <c r="AJ33"/>
  <c r="G34"/>
  <c r="H34"/>
  <c r="I34"/>
  <c r="J34"/>
  <c r="K34"/>
  <c r="L34"/>
  <c r="M34"/>
  <c r="N34"/>
  <c r="O34"/>
  <c r="P34"/>
  <c r="Q34"/>
  <c r="R34"/>
  <c r="S34"/>
  <c r="T34"/>
  <c r="U34"/>
  <c r="V34"/>
  <c r="W34"/>
  <c r="X34"/>
  <c r="Y34"/>
  <c r="Z34"/>
  <c r="AA34"/>
  <c r="AB34"/>
  <c r="AC34"/>
  <c r="AD34"/>
  <c r="AE34"/>
  <c r="AF34"/>
  <c r="AG34"/>
  <c r="AH34"/>
  <c r="AI34"/>
  <c r="AJ34"/>
  <c r="G35"/>
  <c r="H35"/>
  <c r="I35"/>
  <c r="J35"/>
  <c r="K35"/>
  <c r="L35"/>
  <c r="M35"/>
  <c r="N35"/>
  <c r="O35"/>
  <c r="P35"/>
  <c r="Q35"/>
  <c r="R35"/>
  <c r="S35"/>
  <c r="T35"/>
  <c r="U35"/>
  <c r="V35"/>
  <c r="W35"/>
  <c r="X35"/>
  <c r="Y35"/>
  <c r="Z35"/>
  <c r="AA35"/>
  <c r="AB35"/>
  <c r="AC35"/>
  <c r="AD35"/>
  <c r="AE35"/>
  <c r="AF35"/>
  <c r="AG35"/>
  <c r="AH35"/>
  <c r="AI35"/>
  <c r="AJ35"/>
  <c r="G36"/>
  <c r="H36"/>
  <c r="I36"/>
  <c r="J36"/>
  <c r="K36"/>
  <c r="L36"/>
  <c r="M36"/>
  <c r="N36"/>
  <c r="O36"/>
  <c r="P36"/>
  <c r="Q36"/>
  <c r="R36"/>
  <c r="S36"/>
  <c r="T36"/>
  <c r="U36"/>
  <c r="V36"/>
  <c r="W36"/>
  <c r="X36"/>
  <c r="Y36"/>
  <c r="Z36"/>
  <c r="AA36"/>
  <c r="AB36"/>
  <c r="AC36"/>
  <c r="AD36"/>
  <c r="AE36"/>
  <c r="AF36"/>
  <c r="AG36"/>
  <c r="AH36"/>
  <c r="AI36"/>
  <c r="AJ36"/>
  <c r="C39"/>
  <c r="C40"/>
  <c r="C41"/>
  <c r="C42"/>
  <c r="C38"/>
  <c r="I20"/>
  <c r="J20"/>
  <c r="K20"/>
  <c r="L20"/>
  <c r="M20"/>
  <c r="N20"/>
  <c r="O20"/>
  <c r="P20"/>
  <c r="Q20"/>
  <c r="R20"/>
  <c r="S20"/>
  <c r="T20"/>
  <c r="U20"/>
  <c r="V20"/>
  <c r="W20"/>
  <c r="X20"/>
  <c r="Y20"/>
  <c r="Z20"/>
  <c r="AA20"/>
  <c r="AB20"/>
  <c r="AC20"/>
  <c r="AD20"/>
  <c r="AE20"/>
  <c r="AF20"/>
  <c r="AG20"/>
  <c r="AH20"/>
  <c r="AI20"/>
  <c r="AJ20"/>
  <c r="I21"/>
  <c r="J21"/>
  <c r="K21"/>
  <c r="L21"/>
  <c r="M21"/>
  <c r="N21"/>
  <c r="O21"/>
  <c r="P21"/>
  <c r="Q21"/>
  <c r="R21"/>
  <c r="S21"/>
  <c r="T21"/>
  <c r="U21"/>
  <c r="V21"/>
  <c r="W21"/>
  <c r="X21"/>
  <c r="Y21"/>
  <c r="Z21"/>
  <c r="AA21"/>
  <c r="AB21"/>
  <c r="AC21"/>
  <c r="AD21"/>
  <c r="AE21"/>
  <c r="AF21"/>
  <c r="AG21"/>
  <c r="AH21"/>
  <c r="AI21"/>
  <c r="AJ21"/>
  <c r="I22"/>
  <c r="J22"/>
  <c r="K22"/>
  <c r="L22"/>
  <c r="M22"/>
  <c r="N22"/>
  <c r="O22"/>
  <c r="P22"/>
  <c r="Q22"/>
  <c r="R22"/>
  <c r="S22"/>
  <c r="T22"/>
  <c r="U22"/>
  <c r="V22"/>
  <c r="W22"/>
  <c r="X22"/>
  <c r="Y22"/>
  <c r="Z22"/>
  <c r="AA22"/>
  <c r="AB22"/>
  <c r="AC22"/>
  <c r="AD22"/>
  <c r="AE22"/>
  <c r="AF22"/>
  <c r="AG22"/>
  <c r="AH22"/>
  <c r="AI22"/>
  <c r="AJ22"/>
  <c r="I23"/>
  <c r="J23"/>
  <c r="K23"/>
  <c r="L23"/>
  <c r="M23"/>
  <c r="N23"/>
  <c r="O23"/>
  <c r="P23"/>
  <c r="Q23"/>
  <c r="R23"/>
  <c r="S23"/>
  <c r="T23"/>
  <c r="U23"/>
  <c r="V23"/>
  <c r="W23"/>
  <c r="X23"/>
  <c r="Y23"/>
  <c r="Z23"/>
  <c r="AA23"/>
  <c r="AB23"/>
  <c r="AC23"/>
  <c r="AD23"/>
  <c r="AE23"/>
  <c r="AF23"/>
  <c r="AG23"/>
  <c r="AH23"/>
  <c r="AI23"/>
  <c r="AJ23"/>
  <c r="I24"/>
  <c r="J24"/>
  <c r="K24"/>
  <c r="M24"/>
  <c r="N24"/>
  <c r="O24"/>
  <c r="P24"/>
  <c r="Q24"/>
  <c r="R24"/>
  <c r="S24"/>
  <c r="T24"/>
  <c r="U24"/>
  <c r="V24"/>
  <c r="W24"/>
  <c r="X24"/>
  <c r="Y24"/>
  <c r="Z24"/>
  <c r="AA24"/>
  <c r="AB24"/>
  <c r="AC24"/>
  <c r="AD24"/>
  <c r="AE24"/>
  <c r="AF24"/>
  <c r="AG24"/>
  <c r="AH24"/>
  <c r="AI24"/>
  <c r="AJ24"/>
  <c r="G10"/>
  <c r="H10"/>
  <c r="I10"/>
  <c r="J10"/>
  <c r="K10"/>
  <c r="L10"/>
  <c r="M10"/>
  <c r="N10"/>
  <c r="O10"/>
  <c r="P10"/>
  <c r="Q10"/>
  <c r="R10"/>
  <c r="S10"/>
  <c r="T10"/>
  <c r="U10"/>
  <c r="V10"/>
  <c r="W10"/>
  <c r="X10"/>
  <c r="Y10"/>
  <c r="Z10"/>
  <c r="AA10"/>
  <c r="AB10"/>
  <c r="AC10"/>
  <c r="AD10"/>
  <c r="AE10"/>
  <c r="AF10"/>
  <c r="AG10"/>
  <c r="AH10"/>
  <c r="AI10"/>
  <c r="AJ10"/>
  <c r="G11"/>
  <c r="H11"/>
  <c r="I11"/>
  <c r="J11"/>
  <c r="K11"/>
  <c r="L11"/>
  <c r="M11"/>
  <c r="N11"/>
  <c r="O11"/>
  <c r="P11"/>
  <c r="Q11"/>
  <c r="R11"/>
  <c r="S11"/>
  <c r="T11"/>
  <c r="U11"/>
  <c r="V11"/>
  <c r="W11"/>
  <c r="X11"/>
  <c r="Y11"/>
  <c r="Z11"/>
  <c r="AA11"/>
  <c r="AB11"/>
  <c r="AC11"/>
  <c r="AD11"/>
  <c r="AE11"/>
  <c r="AF11"/>
  <c r="AG11"/>
  <c r="AH11"/>
  <c r="AI11"/>
  <c r="AJ11"/>
  <c r="G12"/>
  <c r="H12"/>
  <c r="I12"/>
  <c r="J12"/>
  <c r="K12"/>
  <c r="L12"/>
  <c r="M12"/>
  <c r="N12"/>
  <c r="O12"/>
  <c r="P12"/>
  <c r="Q12"/>
  <c r="R12"/>
  <c r="S12"/>
  <c r="T12"/>
  <c r="U12"/>
  <c r="V12"/>
  <c r="W12"/>
  <c r="X12"/>
  <c r="Y12"/>
  <c r="Z12"/>
  <c r="AA12"/>
  <c r="AB12"/>
  <c r="AC12"/>
  <c r="AD12"/>
  <c r="AE12"/>
  <c r="AF12"/>
  <c r="AG12"/>
  <c r="AH12"/>
  <c r="AI12"/>
  <c r="AJ12"/>
  <c r="G13"/>
  <c r="H13"/>
  <c r="I13"/>
  <c r="J13"/>
  <c r="K13"/>
  <c r="L13"/>
  <c r="M13"/>
  <c r="N13"/>
  <c r="O13"/>
  <c r="P13"/>
  <c r="Q13"/>
  <c r="R13"/>
  <c r="S13"/>
  <c r="T13"/>
  <c r="U13"/>
  <c r="V13"/>
  <c r="W13"/>
  <c r="X13"/>
  <c r="Y13"/>
  <c r="Z13"/>
  <c r="AA13"/>
  <c r="AB13"/>
  <c r="AC13"/>
  <c r="AD13"/>
  <c r="AE13"/>
  <c r="AF13"/>
  <c r="AG13"/>
  <c r="AH13"/>
  <c r="AI13"/>
  <c r="AJ13"/>
  <c r="G14"/>
  <c r="H14"/>
  <c r="I14"/>
  <c r="J14"/>
  <c r="K14"/>
  <c r="L14"/>
  <c r="M14"/>
  <c r="N14"/>
  <c r="O14"/>
  <c r="P14"/>
  <c r="Q14"/>
  <c r="R14"/>
  <c r="S14"/>
  <c r="T14"/>
  <c r="U14"/>
  <c r="V14"/>
  <c r="W14"/>
  <c r="X14"/>
  <c r="Y14"/>
  <c r="Z14"/>
  <c r="AA14"/>
  <c r="AB14"/>
  <c r="AC14"/>
  <c r="AD14"/>
  <c r="AE14"/>
  <c r="AF14"/>
  <c r="AG14"/>
  <c r="AH14"/>
  <c r="AI14"/>
  <c r="AJ14"/>
  <c r="G15"/>
  <c r="H15"/>
  <c r="I15"/>
  <c r="J15"/>
  <c r="K15"/>
  <c r="L15"/>
  <c r="M15"/>
  <c r="N15"/>
  <c r="O15"/>
  <c r="P15"/>
  <c r="Q15"/>
  <c r="R15"/>
  <c r="S15"/>
  <c r="T15"/>
  <c r="U15"/>
  <c r="V15"/>
  <c r="W15"/>
  <c r="X15"/>
  <c r="Y15"/>
  <c r="Z15"/>
  <c r="AA15"/>
  <c r="AB15"/>
  <c r="AC15"/>
  <c r="AD15"/>
  <c r="AE15"/>
  <c r="AF15"/>
  <c r="AG15"/>
  <c r="AH15"/>
  <c r="AI15"/>
  <c r="AJ15"/>
  <c r="G16"/>
  <c r="H16"/>
  <c r="I16"/>
  <c r="J16"/>
  <c r="K16"/>
  <c r="L16"/>
  <c r="M16"/>
  <c r="N16"/>
  <c r="O16"/>
  <c r="P16"/>
  <c r="Q16"/>
  <c r="R16"/>
  <c r="S16"/>
  <c r="T16"/>
  <c r="U16"/>
  <c r="V16"/>
  <c r="W16"/>
  <c r="X16"/>
  <c r="Y16"/>
  <c r="Z16"/>
  <c r="AA16"/>
  <c r="AB16"/>
  <c r="AC16"/>
  <c r="AD16"/>
  <c r="AE16"/>
  <c r="AF16"/>
  <c r="AG16"/>
  <c r="AH16"/>
  <c r="AI16"/>
  <c r="AJ16"/>
  <c r="G17"/>
  <c r="H17"/>
  <c r="I17"/>
  <c r="J17"/>
  <c r="K17"/>
  <c r="L17"/>
  <c r="M17"/>
  <c r="N17"/>
  <c r="O17"/>
  <c r="P17"/>
  <c r="Q17"/>
  <c r="R17"/>
  <c r="S17"/>
  <c r="T17"/>
  <c r="U17"/>
  <c r="V17"/>
  <c r="W17"/>
  <c r="X17"/>
  <c r="Y17"/>
  <c r="Z17"/>
  <c r="AA17"/>
  <c r="AB17"/>
  <c r="AC17"/>
  <c r="AD17"/>
  <c r="AE17"/>
  <c r="AF17"/>
  <c r="AG17"/>
  <c r="AH17"/>
  <c r="AI17"/>
  <c r="AJ17"/>
  <c r="G28"/>
  <c r="G19"/>
  <c r="C29"/>
  <c r="C30"/>
  <c r="C31"/>
  <c r="C32"/>
  <c r="C33"/>
  <c r="C34"/>
  <c r="C35"/>
  <c r="C36"/>
  <c r="C28"/>
  <c r="C13"/>
  <c r="C14"/>
  <c r="C15"/>
  <c r="C16"/>
  <c r="C17"/>
  <c r="C20"/>
  <c r="C21"/>
  <c r="C22"/>
  <c r="C23"/>
  <c r="C24"/>
  <c r="C19"/>
  <c r="C10"/>
  <c r="C11"/>
  <c r="C12"/>
  <c r="C9"/>
  <c r="A18" i="1326"/>
  <c r="A19"/>
  <c r="A20"/>
  <c r="A21"/>
  <c r="A22"/>
  <c r="A23"/>
  <c r="A24"/>
  <c r="A25"/>
  <c r="A17"/>
  <c r="A7"/>
  <c r="A8"/>
  <c r="A9"/>
  <c r="A10"/>
  <c r="A11"/>
  <c r="A12"/>
  <c r="A13"/>
  <c r="A14"/>
  <c r="A6"/>
  <c r="L16" i="1320"/>
  <c r="C18" i="1271"/>
  <c r="C19"/>
  <c r="C20"/>
  <c r="C21"/>
  <c r="C17"/>
  <c r="C11"/>
  <c r="C12"/>
  <c r="C13"/>
  <c r="C14"/>
  <c r="C15"/>
  <c r="C10"/>
  <c r="C21" i="1321"/>
  <c r="C22"/>
  <c r="C11"/>
  <c r="C12"/>
  <c r="C13"/>
  <c r="C14"/>
  <c r="C15"/>
  <c r="AI19" i="1271"/>
  <c r="H17"/>
  <c r="I17"/>
  <c r="J17"/>
  <c r="K17"/>
  <c r="L17"/>
  <c r="M17"/>
  <c r="N17"/>
  <c r="O17"/>
  <c r="P17"/>
  <c r="Q17"/>
  <c r="R17"/>
  <c r="S17"/>
  <c r="T17"/>
  <c r="U17"/>
  <c r="V17"/>
  <c r="W17"/>
  <c r="X17"/>
  <c r="Y17"/>
  <c r="Z17"/>
  <c r="AA17"/>
  <c r="AB17"/>
  <c r="AC17"/>
  <c r="AD17"/>
  <c r="AE17"/>
  <c r="AF17"/>
  <c r="AG17"/>
  <c r="AH17"/>
  <c r="AI17"/>
  <c r="AJ17"/>
  <c r="H18"/>
  <c r="I18"/>
  <c r="J18"/>
  <c r="K18"/>
  <c r="L18"/>
  <c r="M18"/>
  <c r="N18"/>
  <c r="O18"/>
  <c r="P18"/>
  <c r="Q18"/>
  <c r="R18"/>
  <c r="S18"/>
  <c r="T18"/>
  <c r="U18"/>
  <c r="V18"/>
  <c r="W18"/>
  <c r="X18"/>
  <c r="Y18"/>
  <c r="Z18"/>
  <c r="AA18"/>
  <c r="AB18"/>
  <c r="AC18"/>
  <c r="AD18"/>
  <c r="AE18"/>
  <c r="AF18"/>
  <c r="AG18"/>
  <c r="AH18"/>
  <c r="AI18"/>
  <c r="AJ18"/>
  <c r="H19"/>
  <c r="I19"/>
  <c r="J19"/>
  <c r="K19"/>
  <c r="L19"/>
  <c r="M19"/>
  <c r="N19"/>
  <c r="O19"/>
  <c r="P19"/>
  <c r="Q19"/>
  <c r="R19"/>
  <c r="S19"/>
  <c r="T19"/>
  <c r="U19"/>
  <c r="V19"/>
  <c r="W19"/>
  <c r="X19"/>
  <c r="Y19"/>
  <c r="Z19"/>
  <c r="AA19"/>
  <c r="AB19"/>
  <c r="AC19"/>
  <c r="AD19"/>
  <c r="AE19"/>
  <c r="AF19"/>
  <c r="AG19"/>
  <c r="AH19"/>
  <c r="AJ19"/>
  <c r="H20"/>
  <c r="J20"/>
  <c r="K20"/>
  <c r="L20"/>
  <c r="M20"/>
  <c r="N20"/>
  <c r="O20"/>
  <c r="P20"/>
  <c r="Q20"/>
  <c r="R20"/>
  <c r="S20"/>
  <c r="T20"/>
  <c r="U20"/>
  <c r="V20"/>
  <c r="W20"/>
  <c r="X20"/>
  <c r="Y20"/>
  <c r="Z20"/>
  <c r="AA20"/>
  <c r="AB20"/>
  <c r="AC20"/>
  <c r="AD20"/>
  <c r="AE20"/>
  <c r="AF20"/>
  <c r="AG20"/>
  <c r="AH20"/>
  <c r="AI20"/>
  <c r="AJ20"/>
  <c r="H21"/>
  <c r="I21"/>
  <c r="J21"/>
  <c r="K21"/>
  <c r="L21"/>
  <c r="M21"/>
  <c r="N21"/>
  <c r="O21"/>
  <c r="P21"/>
  <c r="Q21"/>
  <c r="R21"/>
  <c r="S21"/>
  <c r="T21"/>
  <c r="U21"/>
  <c r="V21"/>
  <c r="W21"/>
  <c r="X21"/>
  <c r="Y21"/>
  <c r="Z21"/>
  <c r="AA21"/>
  <c r="AB21"/>
  <c r="AC21"/>
  <c r="AD21"/>
  <c r="AE21"/>
  <c r="AF21"/>
  <c r="AG21"/>
  <c r="AH21"/>
  <c r="AI21"/>
  <c r="AJ21"/>
  <c r="H22"/>
  <c r="I22"/>
  <c r="J22"/>
  <c r="K22"/>
  <c r="L22"/>
  <c r="M22"/>
  <c r="N22"/>
  <c r="O22"/>
  <c r="P22"/>
  <c r="Q22"/>
  <c r="R22"/>
  <c r="S22"/>
  <c r="T22"/>
  <c r="U22"/>
  <c r="V22"/>
  <c r="W22"/>
  <c r="X22"/>
  <c r="Y22"/>
  <c r="Z22"/>
  <c r="AA22"/>
  <c r="AB22"/>
  <c r="AC22"/>
  <c r="AD22"/>
  <c r="AE22"/>
  <c r="AF22"/>
  <c r="AG22"/>
  <c r="AH22"/>
  <c r="AI22"/>
  <c r="AJ22"/>
  <c r="G19"/>
  <c r="G18"/>
  <c r="G20"/>
  <c r="G21"/>
  <c r="G22"/>
  <c r="G17"/>
  <c r="G11"/>
  <c r="AE13"/>
  <c r="H10"/>
  <c r="I10"/>
  <c r="J10"/>
  <c r="K10"/>
  <c r="L10"/>
  <c r="M10"/>
  <c r="N10"/>
  <c r="O10"/>
  <c r="P10"/>
  <c r="Q10"/>
  <c r="R10"/>
  <c r="S10"/>
  <c r="T10"/>
  <c r="U10"/>
  <c r="V10"/>
  <c r="W10"/>
  <c r="X10"/>
  <c r="Y10"/>
  <c r="Z10"/>
  <c r="AA10"/>
  <c r="AB10"/>
  <c r="AC10"/>
  <c r="AD10"/>
  <c r="AE10"/>
  <c r="AF10"/>
  <c r="AG10"/>
  <c r="AH10"/>
  <c r="AI10"/>
  <c r="AJ10"/>
  <c r="H11"/>
  <c r="I11"/>
  <c r="J11"/>
  <c r="K11"/>
  <c r="L11"/>
  <c r="M11"/>
  <c r="N11"/>
  <c r="O11"/>
  <c r="P11"/>
  <c r="Q11"/>
  <c r="R11"/>
  <c r="S11"/>
  <c r="T11"/>
  <c r="U11"/>
  <c r="V11"/>
  <c r="W11"/>
  <c r="X11"/>
  <c r="Y11"/>
  <c r="Z11"/>
  <c r="AA11"/>
  <c r="AB11"/>
  <c r="AC11"/>
  <c r="AD11"/>
  <c r="AE11"/>
  <c r="AF11"/>
  <c r="AG11"/>
  <c r="AH11"/>
  <c r="AI11"/>
  <c r="AJ11"/>
  <c r="H12"/>
  <c r="I12"/>
  <c r="J12"/>
  <c r="K12"/>
  <c r="L12"/>
  <c r="M12"/>
  <c r="N12"/>
  <c r="O12"/>
  <c r="P12"/>
  <c r="Q12"/>
  <c r="R12"/>
  <c r="S12"/>
  <c r="T12"/>
  <c r="U12"/>
  <c r="V12"/>
  <c r="W12"/>
  <c r="X12"/>
  <c r="Y12"/>
  <c r="Z12"/>
  <c r="AA12"/>
  <c r="AB12"/>
  <c r="AC12"/>
  <c r="AD12"/>
  <c r="AE12"/>
  <c r="AF12"/>
  <c r="AG12"/>
  <c r="AH12"/>
  <c r="AI12"/>
  <c r="AJ12"/>
  <c r="H13"/>
  <c r="I13"/>
  <c r="J13"/>
  <c r="K13"/>
  <c r="L13"/>
  <c r="M13"/>
  <c r="N13"/>
  <c r="O13"/>
  <c r="P13"/>
  <c r="Q13"/>
  <c r="R13"/>
  <c r="S13"/>
  <c r="T13"/>
  <c r="U13"/>
  <c r="V13"/>
  <c r="W13"/>
  <c r="X13"/>
  <c r="Y13"/>
  <c r="Z13"/>
  <c r="AA13"/>
  <c r="AB13"/>
  <c r="AC13"/>
  <c r="AD13"/>
  <c r="AF13"/>
  <c r="AG13"/>
  <c r="AH13"/>
  <c r="AI13"/>
  <c r="AJ13"/>
  <c r="H14"/>
  <c r="I14"/>
  <c r="J14"/>
  <c r="K14"/>
  <c r="L14"/>
  <c r="M14"/>
  <c r="N14"/>
  <c r="O14"/>
  <c r="P14"/>
  <c r="Q14"/>
  <c r="R14"/>
  <c r="S14"/>
  <c r="T14"/>
  <c r="U14"/>
  <c r="V14"/>
  <c r="W14"/>
  <c r="X14"/>
  <c r="Y14"/>
  <c r="Z14"/>
  <c r="AA14"/>
  <c r="AB14"/>
  <c r="AC14"/>
  <c r="AD14"/>
  <c r="AE14"/>
  <c r="AF14"/>
  <c r="AG14"/>
  <c r="AH14"/>
  <c r="AI14"/>
  <c r="AJ14"/>
  <c r="H15"/>
  <c r="I15"/>
  <c r="J15"/>
  <c r="K15"/>
  <c r="L15"/>
  <c r="M15"/>
  <c r="N15"/>
  <c r="O15"/>
  <c r="P15"/>
  <c r="Q15"/>
  <c r="R15"/>
  <c r="S15"/>
  <c r="T15"/>
  <c r="U15"/>
  <c r="V15"/>
  <c r="W15"/>
  <c r="X15"/>
  <c r="Y15"/>
  <c r="Z15"/>
  <c r="AA15"/>
  <c r="AB15"/>
  <c r="AC15"/>
  <c r="AD15"/>
  <c r="AE15"/>
  <c r="AF15"/>
  <c r="AG15"/>
  <c r="AH15"/>
  <c r="AI15"/>
  <c r="AJ15"/>
  <c r="G13"/>
  <c r="G12"/>
  <c r="G14"/>
  <c r="G15"/>
  <c r="G27"/>
  <c r="G10"/>
  <c r="AH10" i="1320"/>
  <c r="AH11"/>
  <c r="AH12"/>
  <c r="AH13"/>
  <c r="AH14"/>
  <c r="AH15"/>
  <c r="AH19"/>
  <c r="AH20"/>
  <c r="AH21"/>
  <c r="AH22"/>
  <c r="AH23"/>
  <c r="AH24"/>
  <c r="AH25"/>
  <c r="D6"/>
  <c r="D16"/>
  <c r="AJ12" i="1260"/>
  <c r="AJ13"/>
  <c r="AJ14"/>
  <c r="AJ15"/>
  <c r="AJ18"/>
  <c r="AJ19"/>
  <c r="AJ20"/>
  <c r="AJ21"/>
  <c r="G16"/>
  <c r="G16" i="1264" s="1"/>
  <c r="H16" i="1260"/>
  <c r="H16" i="1264" s="1"/>
  <c r="I16" i="1260"/>
  <c r="I16" i="1264" s="1"/>
  <c r="J16" i="1260"/>
  <c r="J16" i="1264" s="1"/>
  <c r="K16" i="1260"/>
  <c r="K16" i="1264" s="1"/>
  <c r="L16" i="1260"/>
  <c r="L16" i="1264" s="1"/>
  <c r="M16" i="1260"/>
  <c r="M16" i="1264" s="1"/>
  <c r="N16" i="1260"/>
  <c r="N16" i="1264" s="1"/>
  <c r="O16" i="1260"/>
  <c r="O16" i="1264" s="1"/>
  <c r="P16" i="1260"/>
  <c r="P16" i="1264" s="1"/>
  <c r="Q16" i="1260"/>
  <c r="Q16" i="1264" s="1"/>
  <c r="R16" i="1260"/>
  <c r="R16" i="1264" s="1"/>
  <c r="S16" i="1260"/>
  <c r="S16" i="1264" s="1"/>
  <c r="T16" i="1260"/>
  <c r="T16" i="1264" s="1"/>
  <c r="U16" i="1260"/>
  <c r="U16" i="1264" s="1"/>
  <c r="V16" i="1260"/>
  <c r="V16" i="1264" s="1"/>
  <c r="W16" i="1260"/>
  <c r="W16" i="1264" s="1"/>
  <c r="X16" i="1260"/>
  <c r="X16" i="1264" s="1"/>
  <c r="Y16" i="1260"/>
  <c r="Y16" i="1264" s="1"/>
  <c r="Z16" i="1260"/>
  <c r="Z16" i="1264" s="1"/>
  <c r="AA16" i="1260"/>
  <c r="AA16" i="1264" s="1"/>
  <c r="AB16" i="1260"/>
  <c r="AB16" i="1264" s="1"/>
  <c r="AC16" i="1260"/>
  <c r="AD16"/>
  <c r="AE16"/>
  <c r="AF16"/>
  <c r="AG16"/>
  <c r="AH16"/>
  <c r="AI16"/>
  <c r="F16"/>
  <c r="F16" i="1264" s="1"/>
  <c r="AH9" i="1321"/>
  <c r="F16"/>
  <c r="G16"/>
  <c r="H16"/>
  <c r="I16"/>
  <c r="J16"/>
  <c r="K16"/>
  <c r="L16"/>
  <c r="M16"/>
  <c r="N16"/>
  <c r="O16"/>
  <c r="P16"/>
  <c r="Q16"/>
  <c r="R16"/>
  <c r="S16"/>
  <c r="T16"/>
  <c r="U16"/>
  <c r="V16"/>
  <c r="W16"/>
  <c r="X16"/>
  <c r="Y16"/>
  <c r="Z16"/>
  <c r="AA16"/>
  <c r="AB16"/>
  <c r="AC16"/>
  <c r="AD16"/>
  <c r="AE16"/>
  <c r="AF16"/>
  <c r="AG16"/>
  <c r="AH16"/>
  <c r="E16"/>
  <c r="F9" i="1260"/>
  <c r="AI19" i="1321"/>
  <c r="AI20"/>
  <c r="AI21"/>
  <c r="AI13"/>
  <c r="AI14"/>
  <c r="AI15"/>
  <c r="E5"/>
  <c r="C3" i="1311"/>
  <c r="D3" s="1"/>
  <c r="E3" s="1"/>
  <c r="F3" s="1"/>
  <c r="G3" s="1"/>
  <c r="H3" s="1"/>
  <c r="I3" s="1"/>
  <c r="J3" s="1"/>
  <c r="I55" i="1328" l="1"/>
  <c r="B7" i="1311" s="1"/>
  <c r="H52" i="1312"/>
  <c r="W55" i="1328"/>
  <c r="I7" i="1311" s="1"/>
  <c r="V52" i="1312"/>
  <c r="V55" s="1"/>
  <c r="S55" i="1328"/>
  <c r="G7" i="1311" s="1"/>
  <c r="R52" i="1312"/>
  <c r="R55" s="1"/>
  <c r="O55" i="1328"/>
  <c r="E7" i="1311" s="1"/>
  <c r="N52" i="1312"/>
  <c r="J55" i="1328"/>
  <c r="I52" i="1312"/>
  <c r="G52" i="1328"/>
  <c r="Z55"/>
  <c r="Y52" i="1312"/>
  <c r="Y55" s="1"/>
  <c r="V55" i="1328"/>
  <c r="U52" i="1312"/>
  <c r="U55" s="1"/>
  <c r="R55" i="1328"/>
  <c r="Q52" i="1312"/>
  <c r="Q55" s="1"/>
  <c r="N55" i="1328"/>
  <c r="M52" i="1312"/>
  <c r="M55" s="1"/>
  <c r="Y55" i="1328"/>
  <c r="J7" i="1311" s="1"/>
  <c r="X52" i="1312"/>
  <c r="U55" i="1328"/>
  <c r="H7" i="1311" s="1"/>
  <c r="T52" i="1312"/>
  <c r="Q55" i="1328"/>
  <c r="F7" i="1311" s="1"/>
  <c r="P52" i="1312"/>
  <c r="M55" i="1328"/>
  <c r="D7" i="1311" s="1"/>
  <c r="L52" i="1312"/>
  <c r="X55" i="1328"/>
  <c r="W52" i="1312"/>
  <c r="T55" i="1328"/>
  <c r="S52" i="1312"/>
  <c r="P55" i="1328"/>
  <c r="O52" i="1312"/>
  <c r="O55" s="1"/>
  <c r="L55" i="1328"/>
  <c r="K52" i="1312"/>
  <c r="K55" s="1"/>
  <c r="AK20" i="1271"/>
  <c r="AK25" i="1269"/>
  <c r="AK14" i="1271"/>
  <c r="AI16" i="1321"/>
  <c r="AK32" i="1269"/>
  <c r="AK12" i="1271"/>
  <c r="AK15" i="1269"/>
  <c r="AK20"/>
  <c r="AK29"/>
  <c r="AK43"/>
  <c r="AK39"/>
  <c r="AK15" i="1271"/>
  <c r="AK31" i="1269"/>
  <c r="AK42"/>
  <c r="AK40"/>
  <c r="AK10"/>
  <c r="AK17"/>
  <c r="AK22"/>
  <c r="AK22" i="1271"/>
  <c r="AK13" i="1269"/>
  <c r="AK34"/>
  <c r="AK33"/>
  <c r="AK16"/>
  <c r="AK12"/>
  <c r="AK14"/>
  <c r="AK23"/>
  <c r="AK36"/>
  <c r="AK24"/>
  <c r="AK21"/>
  <c r="AK30"/>
  <c r="AK41"/>
  <c r="AK11"/>
  <c r="AK35"/>
  <c r="G37"/>
  <c r="AK13" i="1271"/>
  <c r="AK21"/>
  <c r="AK19"/>
  <c r="C11" i="1323"/>
  <c r="F5" i="1321"/>
  <c r="G5" s="1"/>
  <c r="H5" s="1"/>
  <c r="I5" s="1"/>
  <c r="J5" s="1"/>
  <c r="K5" s="1"/>
  <c r="L5" s="1"/>
  <c r="M5" s="1"/>
  <c r="N5" s="1"/>
  <c r="O5" s="1"/>
  <c r="P5" s="1"/>
  <c r="Q5" s="1"/>
  <c r="R5" s="1"/>
  <c r="S5" s="1"/>
  <c r="T5" s="1"/>
  <c r="U5" s="1"/>
  <c r="V5" s="1"/>
  <c r="W5" s="1"/>
  <c r="X5" s="1"/>
  <c r="Y5" s="1"/>
  <c r="Z5" s="1"/>
  <c r="AA5" s="1"/>
  <c r="AB5" s="1"/>
  <c r="AC5" s="1"/>
  <c r="AD5" s="1"/>
  <c r="AE5" s="1"/>
  <c r="AF5" s="1"/>
  <c r="AG5" s="1"/>
  <c r="AH5" s="1"/>
  <c r="J27" i="1260" l="1"/>
  <c r="S55" i="1312"/>
  <c r="G27" i="1260"/>
  <c r="L55" i="1312"/>
  <c r="K27" i="1260"/>
  <c r="T55" i="1312"/>
  <c r="F52"/>
  <c r="F55" s="1"/>
  <c r="I55"/>
  <c r="L27" i="1260"/>
  <c r="W55" i="1312"/>
  <c r="I27" i="1260"/>
  <c r="P55" i="1312"/>
  <c r="M27" i="1260"/>
  <c r="X55" i="1312"/>
  <c r="H55"/>
  <c r="H27" i="1260"/>
  <c r="N55" i="1312"/>
  <c r="F5" i="1328"/>
  <c r="K3"/>
  <c r="M3" s="1"/>
  <c r="O3" s="1"/>
  <c r="Q3" s="1"/>
  <c r="S3" s="1"/>
  <c r="J3" i="1312"/>
  <c r="L3" s="1"/>
  <c r="N3" s="1"/>
  <c r="P3" s="1"/>
  <c r="R3" s="1"/>
  <c r="T3" s="1"/>
  <c r="V3" s="1"/>
  <c r="X3" s="1"/>
  <c r="G7" i="1328"/>
  <c r="D5" l="1"/>
  <c r="M12" i="1264"/>
  <c r="I12"/>
  <c r="K12"/>
  <c r="L12"/>
  <c r="D7" i="1328"/>
  <c r="E10" i="1311"/>
  <c r="G10"/>
  <c r="I10"/>
  <c r="I11"/>
  <c r="G11"/>
  <c r="E11"/>
  <c r="C11"/>
  <c r="D10"/>
  <c r="F10"/>
  <c r="H10"/>
  <c r="J10"/>
  <c r="J11"/>
  <c r="H11"/>
  <c r="F11"/>
  <c r="D11"/>
  <c r="U3" i="1328"/>
  <c r="W3" s="1"/>
  <c r="Y3" s="1"/>
  <c r="G6"/>
  <c r="G55" s="1"/>
  <c r="H12" i="1264" l="1"/>
  <c r="G12"/>
  <c r="J12"/>
  <c r="D12" i="1311"/>
  <c r="H12"/>
  <c r="J12"/>
  <c r="F12"/>
  <c r="G12"/>
  <c r="I12"/>
  <c r="E12"/>
  <c r="D6" i="1328"/>
  <c r="B11" i="1311" l="1"/>
  <c r="K11" s="1"/>
  <c r="F4" i="1327" l="1"/>
  <c r="F3"/>
  <c r="AJ22" i="1260"/>
  <c r="N9" i="1258"/>
  <c r="O9"/>
  <c r="P9"/>
  <c r="Q9"/>
  <c r="R9"/>
  <c r="S9"/>
  <c r="T9"/>
  <c r="U9"/>
  <c r="V9"/>
  <c r="W9"/>
  <c r="X9"/>
  <c r="Y9"/>
  <c r="Z9"/>
  <c r="AA9"/>
  <c r="AB9"/>
  <c r="AC9"/>
  <c r="AD9"/>
  <c r="AE9"/>
  <c r="AF9"/>
  <c r="AG9"/>
  <c r="AH9"/>
  <c r="F24" i="1266"/>
  <c r="H26" i="1260"/>
  <c r="H25" s="1"/>
  <c r="G26"/>
  <c r="G25" s="1"/>
  <c r="I26"/>
  <c r="J26"/>
  <c r="K26"/>
  <c r="L26"/>
  <c r="M26"/>
  <c r="B31" i="1326" l="1"/>
  <c r="AJ57" i="1269"/>
  <c r="AH16" i="1258" l="1"/>
  <c r="AH20" s="1"/>
  <c r="AJ58" i="1269"/>
  <c r="S4" i="1260"/>
  <c r="T4"/>
  <c r="U4"/>
  <c r="V4"/>
  <c r="W4"/>
  <c r="X4"/>
  <c r="Y4"/>
  <c r="Z4"/>
  <c r="AA4"/>
  <c r="AB4"/>
  <c r="AC4"/>
  <c r="AD4"/>
  <c r="AE4"/>
  <c r="AF4"/>
  <c r="AG4"/>
  <c r="AH4"/>
  <c r="AI4"/>
  <c r="S5"/>
  <c r="T5"/>
  <c r="U5"/>
  <c r="V5"/>
  <c r="W5"/>
  <c r="X5"/>
  <c r="Y5"/>
  <c r="Z5"/>
  <c r="AA5"/>
  <c r="AB5"/>
  <c r="AC5"/>
  <c r="AD5"/>
  <c r="AE5"/>
  <c r="AF5"/>
  <c r="AG5"/>
  <c r="AH5"/>
  <c r="AI5"/>
  <c r="AI3" i="1265" l="1"/>
  <c r="AI3" i="1264" s="1"/>
  <c r="AG3" i="1320" s="1"/>
  <c r="AE3" i="1263" s="1"/>
  <c r="AH3" i="1258"/>
  <c r="AH3" i="1266"/>
  <c r="AI3" i="1259" s="1"/>
  <c r="AJ3" i="1269"/>
  <c r="AG3" i="1265"/>
  <c r="AG3" i="1264" s="1"/>
  <c r="AE3" i="1320" s="1"/>
  <c r="AC3" i="1263" s="1"/>
  <c r="AF3" i="1258"/>
  <c r="AF3" i="1266"/>
  <c r="AG3" i="1259" s="1"/>
  <c r="AH3" i="1269"/>
  <c r="AE3" i="1265"/>
  <c r="AE3" i="1264" s="1"/>
  <c r="AC3" i="1320" s="1"/>
  <c r="AA3" i="1263" s="1"/>
  <c r="AD3" i="1258"/>
  <c r="AD3" i="1266"/>
  <c r="AE3" i="1259" s="1"/>
  <c r="AF3" i="1269"/>
  <c r="AC3" i="1265"/>
  <c r="AC3" i="1264" s="1"/>
  <c r="AA3" i="1320" s="1"/>
  <c r="Y3" i="1263" s="1"/>
  <c r="AB3" i="1258"/>
  <c r="AB3" i="1266"/>
  <c r="AC3" i="1259" s="1"/>
  <c r="AD3" i="1269"/>
  <c r="AA3" i="1265"/>
  <c r="AA3" i="1264" s="1"/>
  <c r="Y3" i="1320" s="1"/>
  <c r="W3" i="1263" s="1"/>
  <c r="Z3" i="1258"/>
  <c r="Z3" i="1266"/>
  <c r="AA3" i="1259" s="1"/>
  <c r="AB3" i="1269"/>
  <c r="Y3" i="1265"/>
  <c r="Y3" i="1264" s="1"/>
  <c r="W3" i="1320" s="1"/>
  <c r="U3" i="1263" s="1"/>
  <c r="X3" i="1258"/>
  <c r="X3" i="1266"/>
  <c r="Y3" i="1259" s="1"/>
  <c r="Z3" i="1269"/>
  <c r="W3" i="1265"/>
  <c r="W3" i="1264" s="1"/>
  <c r="U3" i="1320" s="1"/>
  <c r="S3" i="1263" s="1"/>
  <c r="V3" i="1258"/>
  <c r="V3" i="1266"/>
  <c r="W3" i="1259" s="1"/>
  <c r="X3" i="1269"/>
  <c r="U3" i="1265"/>
  <c r="U3" i="1264" s="1"/>
  <c r="S3" i="1320" s="1"/>
  <c r="Q3" i="1263" s="1"/>
  <c r="T3" i="1258"/>
  <c r="T3" i="1266"/>
  <c r="U3" i="1259" s="1"/>
  <c r="V3" i="1269"/>
  <c r="S3" i="1265"/>
  <c r="S3" i="1264" s="1"/>
  <c r="Q3" i="1320" s="1"/>
  <c r="O3" i="1263" s="1"/>
  <c r="R3" i="1258"/>
  <c r="R3" i="1266"/>
  <c r="S3" i="1259" s="1"/>
  <c r="T3" i="1269"/>
  <c r="AH3" i="1265"/>
  <c r="AH3" i="1264" s="1"/>
  <c r="AF3" i="1320" s="1"/>
  <c r="AD3" i="1263" s="1"/>
  <c r="AG3" i="1258"/>
  <c r="AG3" i="1266"/>
  <c r="AH3" i="1259" s="1"/>
  <c r="AI3" i="1269"/>
  <c r="AF3" i="1265"/>
  <c r="AF3" i="1264" s="1"/>
  <c r="AD3" i="1320" s="1"/>
  <c r="AB3" i="1263" s="1"/>
  <c r="AE3" i="1258"/>
  <c r="AE3" i="1266"/>
  <c r="AF3" i="1259" s="1"/>
  <c r="AG3" i="1269"/>
  <c r="AD3" i="1265"/>
  <c r="AD3" i="1264" s="1"/>
  <c r="AB3" i="1320" s="1"/>
  <c r="Z3" i="1263" s="1"/>
  <c r="AC3" i="1258"/>
  <c r="AC3" i="1266"/>
  <c r="AD3" i="1259" s="1"/>
  <c r="AE3" i="1269"/>
  <c r="AB3" i="1265"/>
  <c r="AB3" i="1264" s="1"/>
  <c r="Z3" i="1320" s="1"/>
  <c r="X3" i="1263" s="1"/>
  <c r="AA3" i="1258"/>
  <c r="AA3" i="1266"/>
  <c r="AB3" i="1259" s="1"/>
  <c r="AC3" i="1269"/>
  <c r="Z3" i="1265"/>
  <c r="Z3" i="1264" s="1"/>
  <c r="X3" i="1320" s="1"/>
  <c r="V3" i="1263" s="1"/>
  <c r="Y3" i="1258"/>
  <c r="Y3" i="1266"/>
  <c r="Z3" i="1259" s="1"/>
  <c r="AA3" i="1269"/>
  <c r="X3" i="1265"/>
  <c r="X3" i="1264" s="1"/>
  <c r="V3" i="1320" s="1"/>
  <c r="T3" i="1263" s="1"/>
  <c r="W3" i="1258"/>
  <c r="W3" i="1266"/>
  <c r="X3" i="1259" s="1"/>
  <c r="Y3" i="1269"/>
  <c r="V3" i="1265"/>
  <c r="V3" i="1264" s="1"/>
  <c r="T3" i="1320" s="1"/>
  <c r="R3" i="1263" s="1"/>
  <c r="U3" i="1258"/>
  <c r="U3" i="1266"/>
  <c r="V3" i="1259" s="1"/>
  <c r="W3" i="1269"/>
  <c r="T3" i="1265"/>
  <c r="T3" i="1264" s="1"/>
  <c r="R3" i="1320" s="1"/>
  <c r="P3" i="1263" s="1"/>
  <c r="S3" i="1258"/>
  <c r="S3" i="1266"/>
  <c r="T3" i="1259" s="1"/>
  <c r="U3" i="1269"/>
  <c r="AI5" i="1271"/>
  <c r="AG4" i="1266"/>
  <c r="AH4" i="1259" s="1"/>
  <c r="AG4" i="1258"/>
  <c r="AI4" i="1269"/>
  <c r="AG5" i="1271"/>
  <c r="AE4" i="1266"/>
  <c r="AF4" i="1259" s="1"/>
  <c r="AE4" i="1258"/>
  <c r="AG4" i="1269"/>
  <c r="AE5" i="1271"/>
  <c r="AC4" i="1266"/>
  <c r="AD4" i="1259" s="1"/>
  <c r="AC4" i="1258"/>
  <c r="AE4" i="1269"/>
  <c r="AC5" i="1271"/>
  <c r="AA4" i="1266"/>
  <c r="AB4" i="1259" s="1"/>
  <c r="AA4" i="1258"/>
  <c r="AC4" i="1269"/>
  <c r="AA5" i="1271"/>
  <c r="Y4" i="1266"/>
  <c r="Z4" i="1259" s="1"/>
  <c r="Y4" i="1258"/>
  <c r="AA4" i="1269"/>
  <c r="Y5" i="1271"/>
  <c r="W4" i="1266"/>
  <c r="X4" i="1259" s="1"/>
  <c r="W4" i="1258"/>
  <c r="Y4" i="1269"/>
  <c r="W5" i="1271"/>
  <c r="U4" i="1266"/>
  <c r="V4" i="1259" s="1"/>
  <c r="U4" i="1258"/>
  <c r="W4" i="1269"/>
  <c r="U5" i="1271"/>
  <c r="S4" i="1266"/>
  <c r="T4" i="1259" s="1"/>
  <c r="S4" i="1258"/>
  <c r="U4" i="1269"/>
  <c r="AJ4"/>
  <c r="AJ5" i="1271"/>
  <c r="AH4" i="1266"/>
  <c r="AI4" i="1259" s="1"/>
  <c r="AH4" i="1258"/>
  <c r="AH4" i="1269"/>
  <c r="AF4" i="1266"/>
  <c r="AG4" i="1259" s="1"/>
  <c r="AF4" i="1258"/>
  <c r="AH5" i="1271"/>
  <c r="AF4" i="1269"/>
  <c r="AF5" i="1271"/>
  <c r="AD4" i="1266"/>
  <c r="AE4" i="1259" s="1"/>
  <c r="AD4" i="1258"/>
  <c r="AD4" i="1269"/>
  <c r="AB4" i="1266"/>
  <c r="AC4" i="1259" s="1"/>
  <c r="AB4" i="1258"/>
  <c r="AD5" i="1271"/>
  <c r="AB4" i="1269"/>
  <c r="AB5" i="1271"/>
  <c r="Z4" i="1266"/>
  <c r="AA4" i="1259" s="1"/>
  <c r="Z4" i="1258"/>
  <c r="Z4" i="1269"/>
  <c r="X4" i="1266"/>
  <c r="Y4" i="1259" s="1"/>
  <c r="X4" i="1258"/>
  <c r="Z5" i="1271"/>
  <c r="X4" i="1269"/>
  <c r="X5" i="1271"/>
  <c r="V4" i="1266"/>
  <c r="W4" i="1259" s="1"/>
  <c r="V4" i="1258"/>
  <c r="V4" i="1269"/>
  <c r="T4" i="1266"/>
  <c r="U4" i="1259" s="1"/>
  <c r="T4" i="1258"/>
  <c r="V5" i="1271"/>
  <c r="T4" i="1269"/>
  <c r="T5" i="1271"/>
  <c r="R4" i="1266"/>
  <c r="S4" i="1259" s="1"/>
  <c r="R4" i="1258"/>
  <c r="G57" i="1269"/>
  <c r="G58" s="1"/>
  <c r="H57"/>
  <c r="I57"/>
  <c r="I58" s="1"/>
  <c r="J57"/>
  <c r="J58" s="1"/>
  <c r="K57"/>
  <c r="K58" s="1"/>
  <c r="L57"/>
  <c r="L58" s="1"/>
  <c r="M57"/>
  <c r="M58" s="1"/>
  <c r="N57"/>
  <c r="N58" s="1"/>
  <c r="O57"/>
  <c r="O58" s="1"/>
  <c r="P57"/>
  <c r="P58" s="1"/>
  <c r="Q57"/>
  <c r="Q58" s="1"/>
  <c r="R57"/>
  <c r="R58" s="1"/>
  <c r="S57"/>
  <c r="S58" s="1"/>
  <c r="T57"/>
  <c r="T58" s="1"/>
  <c r="U57"/>
  <c r="U58" s="1"/>
  <c r="V57"/>
  <c r="V58" s="1"/>
  <c r="W57"/>
  <c r="W58" s="1"/>
  <c r="X57"/>
  <c r="X58" s="1"/>
  <c r="Y57"/>
  <c r="Y58" s="1"/>
  <c r="Z57"/>
  <c r="Z58" s="1"/>
  <c r="AA57"/>
  <c r="AA58" s="1"/>
  <c r="AB57"/>
  <c r="AB58" s="1"/>
  <c r="AC57"/>
  <c r="AC58" s="1"/>
  <c r="AD57"/>
  <c r="AD58" s="1"/>
  <c r="AE57"/>
  <c r="AE58" s="1"/>
  <c r="AF57"/>
  <c r="AF58" s="1"/>
  <c r="AG57"/>
  <c r="AG58" s="1"/>
  <c r="AH57"/>
  <c r="AH58" s="1"/>
  <c r="AI57"/>
  <c r="AI58" s="1"/>
  <c r="H58"/>
  <c r="AH7" i="1320"/>
  <c r="AH8"/>
  <c r="AI12" i="1321" l="1"/>
  <c r="AI17"/>
  <c r="AI10"/>
  <c r="AI11"/>
  <c r="Z19" i="1266" l="1"/>
  <c r="Z23" s="1"/>
  <c r="G24"/>
  <c r="H24"/>
  <c r="I24"/>
  <c r="J24"/>
  <c r="K24"/>
  <c r="L24"/>
  <c r="M24"/>
  <c r="N24"/>
  <c r="O24"/>
  <c r="P24"/>
  <c r="Q24"/>
  <c r="R24"/>
  <c r="S24"/>
  <c r="T24"/>
  <c r="U24"/>
  <c r="V24"/>
  <c r="W24"/>
  <c r="X24"/>
  <c r="Y24"/>
  <c r="Z24"/>
  <c r="AB51" i="1269" s="1"/>
  <c r="AA24" i="1266"/>
  <c r="AC51" i="1269" s="1"/>
  <c r="AB24" i="1266"/>
  <c r="AD51" i="1269" s="1"/>
  <c r="AC24" i="1266"/>
  <c r="AE51" i="1269" s="1"/>
  <c r="AD24" i="1266"/>
  <c r="AF51" i="1269" s="1"/>
  <c r="AE24" i="1266"/>
  <c r="AG51" i="1269" s="1"/>
  <c r="AF24" i="1266"/>
  <c r="AH51" i="1269" s="1"/>
  <c r="AG24" i="1266"/>
  <c r="AI51" i="1269" s="1"/>
  <c r="AH24" i="1266"/>
  <c r="AJ51" i="1269" s="1"/>
  <c r="E24" i="1266"/>
  <c r="G51" i="1269" s="1"/>
  <c r="AI9" i="1260"/>
  <c r="AI28"/>
  <c r="AI30" l="1"/>
  <c r="AH17" i="1320"/>
  <c r="AC16" i="1266"/>
  <c r="AC22" s="1"/>
  <c r="AD16"/>
  <c r="AD22" s="1"/>
  <c r="AE16"/>
  <c r="AE22" s="1"/>
  <c r="AF16"/>
  <c r="AF22" s="1"/>
  <c r="AG16"/>
  <c r="AG22" s="1"/>
  <c r="AH16"/>
  <c r="AH22" s="1"/>
  <c r="S16"/>
  <c r="S22" s="1"/>
  <c r="T16"/>
  <c r="T22" s="1"/>
  <c r="U16"/>
  <c r="U22" s="1"/>
  <c r="V16"/>
  <c r="V22" s="1"/>
  <c r="W16"/>
  <c r="W22" s="1"/>
  <c r="X16"/>
  <c r="X22" s="1"/>
  <c r="Y16"/>
  <c r="Y22" s="1"/>
  <c r="Z16"/>
  <c r="Z22" s="1"/>
  <c r="AA16"/>
  <c r="AA22" s="1"/>
  <c r="AB16"/>
  <c r="AB22" s="1"/>
  <c r="K9" i="1269"/>
  <c r="L9"/>
  <c r="M9"/>
  <c r="N9"/>
  <c r="O9"/>
  <c r="P9"/>
  <c r="Q9"/>
  <c r="R9"/>
  <c r="S9"/>
  <c r="T9"/>
  <c r="U9"/>
  <c r="V9"/>
  <c r="W9"/>
  <c r="X9"/>
  <c r="Y9"/>
  <c r="Z9"/>
  <c r="AA9"/>
  <c r="AB9"/>
  <c r="AC9"/>
  <c r="AD9"/>
  <c r="AE9"/>
  <c r="AF9"/>
  <c r="AG9"/>
  <c r="AH9"/>
  <c r="AI9"/>
  <c r="AJ9"/>
  <c r="M19"/>
  <c r="U19"/>
  <c r="AC19"/>
  <c r="AE19"/>
  <c r="AG19"/>
  <c r="AI19"/>
  <c r="AJ19"/>
  <c r="K28"/>
  <c r="L28"/>
  <c r="M28"/>
  <c r="N28"/>
  <c r="O28"/>
  <c r="P28"/>
  <c r="Q28"/>
  <c r="R28"/>
  <c r="S28"/>
  <c r="T28"/>
  <c r="U28"/>
  <c r="V28"/>
  <c r="W28"/>
  <c r="X28"/>
  <c r="Y28"/>
  <c r="Z28"/>
  <c r="AA28"/>
  <c r="AB28"/>
  <c r="AC28"/>
  <c r="AD28"/>
  <c r="AE28"/>
  <c r="AF28"/>
  <c r="AG28"/>
  <c r="AH28"/>
  <c r="AI28"/>
  <c r="AJ28"/>
  <c r="P46"/>
  <c r="P45" s="1"/>
  <c r="Q46"/>
  <c r="Q45" s="1"/>
  <c r="R46"/>
  <c r="R45" s="1"/>
  <c r="S46"/>
  <c r="S45" s="1"/>
  <c r="T46"/>
  <c r="T45" s="1"/>
  <c r="U46"/>
  <c r="U45" s="1"/>
  <c r="V46"/>
  <c r="V45" s="1"/>
  <c r="W46"/>
  <c r="W45" s="1"/>
  <c r="X46"/>
  <c r="X45" s="1"/>
  <c r="Y46"/>
  <c r="Y45" s="1"/>
  <c r="Z46"/>
  <c r="Z45" s="1"/>
  <c r="AA46"/>
  <c r="AA45" s="1"/>
  <c r="AB46"/>
  <c r="AB45" s="1"/>
  <c r="AC46"/>
  <c r="AC45" s="1"/>
  <c r="AD46"/>
  <c r="AD45" s="1"/>
  <c r="AE46"/>
  <c r="AE45" s="1"/>
  <c r="AF46"/>
  <c r="AF45" s="1"/>
  <c r="AG46"/>
  <c r="AG45" s="1"/>
  <c r="AH46"/>
  <c r="AH45" s="1"/>
  <c r="AI46"/>
  <c r="AI45" s="1"/>
  <c r="AJ46"/>
  <c r="AJ45" s="1"/>
  <c r="K51"/>
  <c r="L51"/>
  <c r="M51"/>
  <c r="N51"/>
  <c r="O51"/>
  <c r="P51"/>
  <c r="Q51"/>
  <c r="R51"/>
  <c r="S51"/>
  <c r="T51"/>
  <c r="U51"/>
  <c r="V51"/>
  <c r="W51"/>
  <c r="X51"/>
  <c r="Y51"/>
  <c r="Z51"/>
  <c r="AA51"/>
  <c r="P6" i="1320"/>
  <c r="Q8" i="1266" s="1"/>
  <c r="R6" i="1265" s="1"/>
  <c r="Q6" i="1320"/>
  <c r="R8" i="1266" s="1"/>
  <c r="R6" i="1320"/>
  <c r="S8" i="1266" s="1"/>
  <c r="T6" i="1265" s="1"/>
  <c r="S6" i="1320"/>
  <c r="T8" i="1266" s="1"/>
  <c r="U6" i="1265" s="1"/>
  <c r="T6" i="1320"/>
  <c r="U8" i="1266" s="1"/>
  <c r="V6" i="1265" s="1"/>
  <c r="U6" i="1320"/>
  <c r="V8" i="1266" s="1"/>
  <c r="W6" i="1265" s="1"/>
  <c r="V6" i="1320"/>
  <c r="W8" i="1266" s="1"/>
  <c r="X6" i="1265" s="1"/>
  <c r="W6" i="1320"/>
  <c r="X8" i="1266" s="1"/>
  <c r="Y6" i="1265" s="1"/>
  <c r="X6" i="1320"/>
  <c r="Y8" i="1266" s="1"/>
  <c r="Z6" i="1265" s="1"/>
  <c r="Y6" i="1320"/>
  <c r="Z6"/>
  <c r="AA6"/>
  <c r="AB8" i="1266" s="1"/>
  <c r="AC6" i="1265" s="1"/>
  <c r="AB6" i="1320"/>
  <c r="AC8" i="1266" s="1"/>
  <c r="AD6" i="1265" s="1"/>
  <c r="AC6" i="1320"/>
  <c r="AD8" i="1266" s="1"/>
  <c r="AE6" i="1265" s="1"/>
  <c r="AD6" i="1320"/>
  <c r="AE8" i="1266" s="1"/>
  <c r="AE6" i="1320"/>
  <c r="AF8" i="1266" s="1"/>
  <c r="AG6" i="1265" s="1"/>
  <c r="AF6" i="1320"/>
  <c r="AG8" i="1266" s="1"/>
  <c r="AH6" i="1265" s="1"/>
  <c r="AG6" i="1320"/>
  <c r="AH8" i="1266" s="1"/>
  <c r="AI6" i="1265" s="1"/>
  <c r="P16" i="1320"/>
  <c r="Q13" i="1266" s="1"/>
  <c r="Q16" i="1320"/>
  <c r="R13" i="1266" s="1"/>
  <c r="S9" i="1265" s="1"/>
  <c r="R16" i="1320"/>
  <c r="S13" i="1266" s="1"/>
  <c r="T9" i="1265" s="1"/>
  <c r="S16" i="1320"/>
  <c r="T13" i="1266" s="1"/>
  <c r="U9" i="1265" s="1"/>
  <c r="T16" i="1320"/>
  <c r="U13" i="1266" s="1"/>
  <c r="V9" i="1265" s="1"/>
  <c r="U16" i="1320"/>
  <c r="V13" i="1266" s="1"/>
  <c r="W9" i="1265" s="1"/>
  <c r="V16" i="1320"/>
  <c r="W13" i="1266" s="1"/>
  <c r="X9" i="1265" s="1"/>
  <c r="W16" i="1320"/>
  <c r="X13" i="1266" s="1"/>
  <c r="Y9" i="1265" s="1"/>
  <c r="X16" i="1320"/>
  <c r="Y13" i="1266" s="1"/>
  <c r="Z9" i="1265" s="1"/>
  <c r="Y16" i="1320"/>
  <c r="Z13" i="1266" s="1"/>
  <c r="AA9" i="1265" s="1"/>
  <c r="Z16" i="1320"/>
  <c r="AA13" i="1266" s="1"/>
  <c r="AB9" i="1265" s="1"/>
  <c r="AA16" i="1320"/>
  <c r="AB13" i="1266" s="1"/>
  <c r="AC9" i="1265" s="1"/>
  <c r="AB16" i="1320"/>
  <c r="AC13" i="1266" s="1"/>
  <c r="AD9" i="1265" s="1"/>
  <c r="AC16" i="1320"/>
  <c r="AD13" i="1266" s="1"/>
  <c r="AE9" i="1265" s="1"/>
  <c r="AD16" i="1320"/>
  <c r="AE13" i="1266" s="1"/>
  <c r="AF9" i="1265" s="1"/>
  <c r="AE16" i="1320"/>
  <c r="AF13" i="1266" s="1"/>
  <c r="AG9" i="1265" s="1"/>
  <c r="AF16" i="1320"/>
  <c r="AG13" i="1266" s="1"/>
  <c r="AH9" i="1265" s="1"/>
  <c r="AG16" i="1320"/>
  <c r="AH13" i="1266" s="1"/>
  <c r="AI9" i="1265" s="1"/>
  <c r="AB9" i="1260"/>
  <c r="X8" i="1263" s="1"/>
  <c r="AD9" i="1260"/>
  <c r="Z8" i="1263" s="1"/>
  <c r="AF9" i="1260"/>
  <c r="AB8" i="1263" s="1"/>
  <c r="AH9" i="1260"/>
  <c r="Y7" i="1263"/>
  <c r="Z7"/>
  <c r="AA7"/>
  <c r="AC7"/>
  <c r="AE7"/>
  <c r="AB16" i="1258"/>
  <c r="AB20" s="1"/>
  <c r="AC16"/>
  <c r="AC20" s="1"/>
  <c r="AD16"/>
  <c r="AD20" s="1"/>
  <c r="AE16"/>
  <c r="AE20" s="1"/>
  <c r="AF16"/>
  <c r="AF20" s="1"/>
  <c r="AG16"/>
  <c r="AG20" s="1"/>
  <c r="AE4" i="1265"/>
  <c r="AE4" i="1264" s="1"/>
  <c r="AC4" i="1320" s="1"/>
  <c r="AG4" i="1265"/>
  <c r="AG4" i="1264" s="1"/>
  <c r="AE4" i="1320" s="1"/>
  <c r="G19" i="1266"/>
  <c r="G23" s="1"/>
  <c r="M7" i="1263"/>
  <c r="U7"/>
  <c r="K19" i="1269"/>
  <c r="O19"/>
  <c r="Q19"/>
  <c r="S19"/>
  <c r="W19"/>
  <c r="Y19"/>
  <c r="AF25" i="1271"/>
  <c r="AF24" s="1"/>
  <c r="AG25"/>
  <c r="AG24" s="1"/>
  <c r="AH25"/>
  <c r="AH24" s="1"/>
  <c r="AI25"/>
  <c r="AI24" s="1"/>
  <c r="AJ25"/>
  <c r="AJ24" s="1"/>
  <c r="Z25"/>
  <c r="Z24" s="1"/>
  <c r="AA25"/>
  <c r="AA24" s="1"/>
  <c r="AB25"/>
  <c r="AB24" s="1"/>
  <c r="AC25"/>
  <c r="AC24" s="1"/>
  <c r="AD25"/>
  <c r="AD24" s="1"/>
  <c r="AE25"/>
  <c r="AE24" s="1"/>
  <c r="AI18" i="1265"/>
  <c r="AI39" s="1"/>
  <c r="AI4"/>
  <c r="AI4" i="1264" s="1"/>
  <c r="AG4" i="1320" s="1"/>
  <c r="AE4" i="1263" s="1"/>
  <c r="AE12"/>
  <c r="AE11"/>
  <c r="G16" i="1271"/>
  <c r="I19" i="1269"/>
  <c r="AH18" i="1265"/>
  <c r="AH40" s="1"/>
  <c r="AI22" i="1321"/>
  <c r="I19" i="1266"/>
  <c r="I23" s="1"/>
  <c r="E19"/>
  <c r="E23" s="1"/>
  <c r="AH28" i="1260"/>
  <c r="AG9" i="1321"/>
  <c r="AD12" i="1263" s="1"/>
  <c r="AD11"/>
  <c r="L61" i="1269"/>
  <c r="O61"/>
  <c r="V61"/>
  <c r="H19"/>
  <c r="J19"/>
  <c r="V9" i="1271"/>
  <c r="H51" i="1269"/>
  <c r="I51"/>
  <c r="J51"/>
  <c r="H28"/>
  <c r="I28"/>
  <c r="J28"/>
  <c r="H9"/>
  <c r="I9"/>
  <c r="J9"/>
  <c r="Y11" i="1263"/>
  <c r="Z11"/>
  <c r="AA11"/>
  <c r="AB11"/>
  <c r="AC11"/>
  <c r="D11"/>
  <c r="E11"/>
  <c r="F11"/>
  <c r="G11"/>
  <c r="H11"/>
  <c r="I11"/>
  <c r="J11"/>
  <c r="K11"/>
  <c r="L11"/>
  <c r="M11"/>
  <c r="N11"/>
  <c r="O11"/>
  <c r="P11"/>
  <c r="Q11"/>
  <c r="R11"/>
  <c r="S11"/>
  <c r="T11"/>
  <c r="U11"/>
  <c r="V11"/>
  <c r="W11"/>
  <c r="X11"/>
  <c r="B11"/>
  <c r="AB28" i="1260"/>
  <c r="F7" i="1263"/>
  <c r="J7"/>
  <c r="R7"/>
  <c r="V7"/>
  <c r="E7"/>
  <c r="Q7"/>
  <c r="D7"/>
  <c r="H7"/>
  <c r="L7"/>
  <c r="P7"/>
  <c r="T7"/>
  <c r="AC28" i="1260"/>
  <c r="AD28"/>
  <c r="AE28"/>
  <c r="AF28"/>
  <c r="AG28"/>
  <c r="F10" i="1258"/>
  <c r="G14" i="1264" s="1"/>
  <c r="G7" i="1259" s="1"/>
  <c r="H10" i="1258"/>
  <c r="K27" i="1271"/>
  <c r="O28" i="1260"/>
  <c r="P28"/>
  <c r="Q28"/>
  <c r="R28"/>
  <c r="Q10" i="1258" s="1"/>
  <c r="R14" i="1264" s="1"/>
  <c r="R7" i="1259" s="1"/>
  <c r="S28" i="1260"/>
  <c r="T28"/>
  <c r="S10" i="1258" s="1"/>
  <c r="U28" i="1260"/>
  <c r="V28"/>
  <c r="W28"/>
  <c r="X28"/>
  <c r="W10" i="1258" s="1"/>
  <c r="Y28" i="1260"/>
  <c r="Z28"/>
  <c r="AA28"/>
  <c r="B8" i="1263"/>
  <c r="C8" i="1325"/>
  <c r="G4" i="1260"/>
  <c r="H4"/>
  <c r="I4"/>
  <c r="J4"/>
  <c r="K4"/>
  <c r="L4"/>
  <c r="M4"/>
  <c r="N4"/>
  <c r="O4"/>
  <c r="P4"/>
  <c r="Q4"/>
  <c r="R4"/>
  <c r="F4"/>
  <c r="AA18" i="1265"/>
  <c r="AB18"/>
  <c r="AB40" s="1"/>
  <c r="AC18"/>
  <c r="AC40" s="1"/>
  <c r="AD18"/>
  <c r="AD40" s="1"/>
  <c r="AE18"/>
  <c r="AF18"/>
  <c r="AF40" s="1"/>
  <c r="AG18"/>
  <c r="AG40" s="1"/>
  <c r="P18"/>
  <c r="P39" s="1"/>
  <c r="Q18"/>
  <c r="R18"/>
  <c r="R39" s="1"/>
  <c r="S18"/>
  <c r="S39" s="1"/>
  <c r="T18"/>
  <c r="T39" s="1"/>
  <c r="U18"/>
  <c r="V18"/>
  <c r="V39" s="1"/>
  <c r="W18"/>
  <c r="W39" s="1"/>
  <c r="X18"/>
  <c r="X39" s="1"/>
  <c r="Y18"/>
  <c r="Z18"/>
  <c r="Z39" s="1"/>
  <c r="L16" i="1266"/>
  <c r="L22" s="1"/>
  <c r="M16"/>
  <c r="M22" s="1"/>
  <c r="N16"/>
  <c r="N22" s="1"/>
  <c r="O16"/>
  <c r="O22" s="1"/>
  <c r="P16"/>
  <c r="P22" s="1"/>
  <c r="Q16"/>
  <c r="Q22" s="1"/>
  <c r="R16"/>
  <c r="R22" s="1"/>
  <c r="M16" i="1258"/>
  <c r="N16"/>
  <c r="N20" s="1"/>
  <c r="O16"/>
  <c r="O20" s="1"/>
  <c r="P16"/>
  <c r="P20" s="1"/>
  <c r="Q16"/>
  <c r="Q20" s="1"/>
  <c r="R16"/>
  <c r="R20" s="1"/>
  <c r="S16"/>
  <c r="S20" s="1"/>
  <c r="T16"/>
  <c r="T20" s="1"/>
  <c r="U16"/>
  <c r="U20" s="1"/>
  <c r="V16"/>
  <c r="V20" s="1"/>
  <c r="W16"/>
  <c r="W20" s="1"/>
  <c r="X16"/>
  <c r="X20" s="1"/>
  <c r="Y16"/>
  <c r="Y20" s="1"/>
  <c r="Z16"/>
  <c r="Z20" s="1"/>
  <c r="AA16"/>
  <c r="AA20" s="1"/>
  <c r="G16"/>
  <c r="H16"/>
  <c r="I16"/>
  <c r="J16"/>
  <c r="K16"/>
  <c r="L16"/>
  <c r="Q25" i="1271"/>
  <c r="Q24" s="1"/>
  <c r="R25"/>
  <c r="R24" s="1"/>
  <c r="S25"/>
  <c r="S24" s="1"/>
  <c r="T25"/>
  <c r="T24" s="1"/>
  <c r="U25"/>
  <c r="U24" s="1"/>
  <c r="V25"/>
  <c r="V24" s="1"/>
  <c r="W25"/>
  <c r="W24" s="1"/>
  <c r="X25"/>
  <c r="X24" s="1"/>
  <c r="Y25"/>
  <c r="Y24" s="1"/>
  <c r="AH9" i="1320"/>
  <c r="AH18"/>
  <c r="N9" i="1321"/>
  <c r="K12" i="1263" s="1"/>
  <c r="O9" i="1321"/>
  <c r="L12" i="1263" s="1"/>
  <c r="P9" i="1321"/>
  <c r="M12" i="1263" s="1"/>
  <c r="Q9" i="1321"/>
  <c r="N12" i="1263" s="1"/>
  <c r="R9" i="1321"/>
  <c r="O12" i="1263" s="1"/>
  <c r="S9" i="1321"/>
  <c r="P12" i="1263" s="1"/>
  <c r="T9" i="1321"/>
  <c r="Q12" i="1263" s="1"/>
  <c r="U9" i="1321"/>
  <c r="R12" i="1263" s="1"/>
  <c r="V9" i="1321"/>
  <c r="S12" i="1263" s="1"/>
  <c r="W9" i="1321"/>
  <c r="T12" i="1263" s="1"/>
  <c r="S9" i="1260"/>
  <c r="O8" i="1263" s="1"/>
  <c r="T9" i="1260"/>
  <c r="P8" i="1263" s="1"/>
  <c r="U9" i="1260"/>
  <c r="Q8" i="1263" s="1"/>
  <c r="V9" i="1260"/>
  <c r="R8" i="1263" s="1"/>
  <c r="W9" i="1260"/>
  <c r="S8" i="1263" s="1"/>
  <c r="X9" i="1260"/>
  <c r="T8" i="1263" s="1"/>
  <c r="Y9" i="1260"/>
  <c r="U8" i="1263" s="1"/>
  <c r="Z9" i="1260"/>
  <c r="V8" i="1263" s="1"/>
  <c r="AA9" i="1260"/>
  <c r="W8" i="1263" s="1"/>
  <c r="U47" i="1269"/>
  <c r="V47"/>
  <c r="W47"/>
  <c r="X47"/>
  <c r="Y47"/>
  <c r="AB47"/>
  <c r="U4" i="1265"/>
  <c r="U4" i="1264" s="1"/>
  <c r="S4" i="1320" s="1"/>
  <c r="H5" i="1260"/>
  <c r="I5"/>
  <c r="J5"/>
  <c r="K5"/>
  <c r="L5"/>
  <c r="M5"/>
  <c r="N5"/>
  <c r="O5"/>
  <c r="P5"/>
  <c r="Q5"/>
  <c r="R5"/>
  <c r="G5"/>
  <c r="F5"/>
  <c r="G18" i="1265"/>
  <c r="G40" s="1"/>
  <c r="G9" i="1269"/>
  <c r="E6" i="1320"/>
  <c r="F8" i="1266" s="1"/>
  <c r="G6" i="1265" s="1"/>
  <c r="F6" i="1320"/>
  <c r="G6"/>
  <c r="H8" i="1266" s="1"/>
  <c r="I6" i="1265" s="1"/>
  <c r="H6" i="1320"/>
  <c r="I8" i="1266" s="1"/>
  <c r="J6" i="1265" s="1"/>
  <c r="I6" i="1320"/>
  <c r="J8" i="1266" s="1"/>
  <c r="J6" i="1320"/>
  <c r="K8" i="1266" s="1"/>
  <c r="L6" i="1265" s="1"/>
  <c r="K6" i="1320"/>
  <c r="L8" i="1266" s="1"/>
  <c r="L6" i="1320"/>
  <c r="M8" i="1266" s="1"/>
  <c r="N6" i="1265" s="1"/>
  <c r="M6" i="1320"/>
  <c r="N8" i="1266" s="1"/>
  <c r="N6" i="1320"/>
  <c r="O8" i="1266" s="1"/>
  <c r="P6" i="1265" s="1"/>
  <c r="O6" i="1320"/>
  <c r="P8" i="1266" s="1"/>
  <c r="E16" i="1320"/>
  <c r="F13" i="1266" s="1"/>
  <c r="G9" i="1265" s="1"/>
  <c r="F16" i="1320"/>
  <c r="G13" i="1266" s="1"/>
  <c r="H9" i="1265" s="1"/>
  <c r="G16" i="1320"/>
  <c r="H16"/>
  <c r="I13" i="1266" s="1"/>
  <c r="I16" i="1320"/>
  <c r="J13" i="1266" s="1"/>
  <c r="K9" i="1265" s="1"/>
  <c r="J16" i="1320"/>
  <c r="K13" i="1266" s="1"/>
  <c r="K16" i="1320"/>
  <c r="L13" i="1266" s="1"/>
  <c r="M9" i="1265" s="1"/>
  <c r="M13" i="1266"/>
  <c r="M16" i="1320"/>
  <c r="N13" i="1266" s="1"/>
  <c r="O9" i="1265" s="1"/>
  <c r="N16" i="1320"/>
  <c r="O13" i="1266" s="1"/>
  <c r="O16" i="1320"/>
  <c r="P13" i="1266" s="1"/>
  <c r="Q9" i="1265" s="1"/>
  <c r="E13" i="1266"/>
  <c r="F9" i="1265" s="1"/>
  <c r="E8" i="1266"/>
  <c r="F6" i="1265" s="1"/>
  <c r="AI18" i="1321"/>
  <c r="AH31" i="1320"/>
  <c r="D7" i="1314" s="1"/>
  <c r="AF9" i="1321"/>
  <c r="AE9"/>
  <c r="AD9"/>
  <c r="AA12" i="1263" s="1"/>
  <c r="AC9" i="1321"/>
  <c r="Z12" i="1263" s="1"/>
  <c r="AB9" i="1321"/>
  <c r="Y12" i="1263" s="1"/>
  <c r="AA9" i="1321"/>
  <c r="X12" i="1263" s="1"/>
  <c r="Z9" i="1321"/>
  <c r="W12" i="1263" s="1"/>
  <c r="Y9" i="1321"/>
  <c r="V12" i="1263" s="1"/>
  <c r="X9" i="1321"/>
  <c r="U12" i="1263" s="1"/>
  <c r="M9" i="1321"/>
  <c r="J12" i="1263" s="1"/>
  <c r="L9" i="1321"/>
  <c r="I12" i="1263" s="1"/>
  <c r="K9" i="1321"/>
  <c r="H12" i="1263" s="1"/>
  <c r="J9" i="1321"/>
  <c r="I9"/>
  <c r="F12" i="1263" s="1"/>
  <c r="H9" i="1321"/>
  <c r="E12" i="1263" s="1"/>
  <c r="G9" i="1321"/>
  <c r="D12" i="1263" s="1"/>
  <c r="F9" i="1321"/>
  <c r="C12" i="1263" s="1"/>
  <c r="E9" i="1321"/>
  <c r="P47" i="1269"/>
  <c r="R47"/>
  <c r="S47"/>
  <c r="AF47"/>
  <c r="G9" i="1260"/>
  <c r="C8" i="1263" s="1"/>
  <c r="I9" i="1260"/>
  <c r="E8" i="1263" s="1"/>
  <c r="K9" i="1260"/>
  <c r="G8" i="1263" s="1"/>
  <c r="M9" i="1260"/>
  <c r="I8" i="1263" s="1"/>
  <c r="N9" i="1260"/>
  <c r="O9"/>
  <c r="K8" i="1263" s="1"/>
  <c r="P9" i="1260"/>
  <c r="L8" i="1263" s="1"/>
  <c r="Q9" i="1260"/>
  <c r="M8" i="1263" s="1"/>
  <c r="R9" i="1260"/>
  <c r="N8" i="1263" s="1"/>
  <c r="F16" i="1258"/>
  <c r="H18" i="1265"/>
  <c r="H40" s="1"/>
  <c r="I18"/>
  <c r="F18"/>
  <c r="P25" i="1271"/>
  <c r="P24" s="1"/>
  <c r="C3" i="1272"/>
  <c r="C50" i="1269"/>
  <c r="C12" i="1265"/>
  <c r="C11"/>
  <c r="C10"/>
  <c r="C9"/>
  <c r="C8"/>
  <c r="C7"/>
  <c r="C49" i="1269"/>
  <c r="C47"/>
  <c r="C45"/>
  <c r="C35" i="1259"/>
  <c r="E16" i="1258"/>
  <c r="H16" i="1259"/>
  <c r="I16" s="1"/>
  <c r="J16" s="1"/>
  <c r="K16" s="1"/>
  <c r="L16" s="1"/>
  <c r="M16" s="1"/>
  <c r="E7" i="1272"/>
  <c r="AJ9" i="1264"/>
  <c r="AI24" i="1266"/>
  <c r="AJ11" i="1260"/>
  <c r="G30" i="1259"/>
  <c r="J18" i="1265"/>
  <c r="J40" s="1"/>
  <c r="K18"/>
  <c r="L18"/>
  <c r="M18"/>
  <c r="M40" s="1"/>
  <c r="N18"/>
  <c r="N40" s="1"/>
  <c r="O18"/>
  <c r="Y34" i="1271"/>
  <c r="Y36" s="1"/>
  <c r="AF34"/>
  <c r="AF36" s="1"/>
  <c r="O34"/>
  <c r="O36" s="1"/>
  <c r="AJ29" i="1260"/>
  <c r="N61" i="1269"/>
  <c r="G61"/>
  <c r="AK61" s="1"/>
  <c r="F17" i="1259"/>
  <c r="G34" i="1271"/>
  <c r="AC34"/>
  <c r="AC36" s="1"/>
  <c r="AA34"/>
  <c r="AA36" s="1"/>
  <c r="W34"/>
  <c r="W36" s="1"/>
  <c r="AD34"/>
  <c r="V34"/>
  <c r="V36" s="1"/>
  <c r="T34"/>
  <c r="T36" s="1"/>
  <c r="R34"/>
  <c r="H34"/>
  <c r="L26" i="1265" l="1"/>
  <c r="L23"/>
  <c r="L27"/>
  <c r="L25"/>
  <c r="L28"/>
  <c r="L24"/>
  <c r="L36"/>
  <c r="L35"/>
  <c r="L37"/>
  <c r="L38"/>
  <c r="K23"/>
  <c r="K27"/>
  <c r="K24"/>
  <c r="K28"/>
  <c r="K26"/>
  <c r="K25"/>
  <c r="K37"/>
  <c r="K38"/>
  <c r="K35"/>
  <c r="K36"/>
  <c r="F26"/>
  <c r="F25"/>
  <c r="F27"/>
  <c r="F24"/>
  <c r="F28"/>
  <c r="F23"/>
  <c r="F37"/>
  <c r="F35"/>
  <c r="F36"/>
  <c r="F38"/>
  <c r="F31"/>
  <c r="Y25"/>
  <c r="Y38"/>
  <c r="Y26"/>
  <c r="Y24"/>
  <c r="Y28"/>
  <c r="Y23"/>
  <c r="Y27"/>
  <c r="Y36"/>
  <c r="Y37"/>
  <c r="Y35"/>
  <c r="U38"/>
  <c r="U25"/>
  <c r="U26"/>
  <c r="U24"/>
  <c r="U28"/>
  <c r="U27"/>
  <c r="U23"/>
  <c r="U36"/>
  <c r="U37"/>
  <c r="U35"/>
  <c r="Q25"/>
  <c r="Q26"/>
  <c r="Q38"/>
  <c r="Q24"/>
  <c r="Q28"/>
  <c r="Q23"/>
  <c r="Q27"/>
  <c r="Q35"/>
  <c r="Q36"/>
  <c r="Q37"/>
  <c r="AE23"/>
  <c r="AE27"/>
  <c r="AE24"/>
  <c r="AE28"/>
  <c r="AE37"/>
  <c r="AE26"/>
  <c r="AE25"/>
  <c r="AE35"/>
  <c r="AE36"/>
  <c r="AE38"/>
  <c r="AA23"/>
  <c r="AA27"/>
  <c r="AA24"/>
  <c r="AA28"/>
  <c r="AA26"/>
  <c r="AA37"/>
  <c r="AA25"/>
  <c r="AA38"/>
  <c r="AA35"/>
  <c r="AA36"/>
  <c r="G39"/>
  <c r="Z40"/>
  <c r="V40"/>
  <c r="R40"/>
  <c r="AF39"/>
  <c r="AB39"/>
  <c r="L39"/>
  <c r="O23"/>
  <c r="O27"/>
  <c r="O24"/>
  <c r="O28"/>
  <c r="O37"/>
  <c r="O26"/>
  <c r="O25"/>
  <c r="O35"/>
  <c r="O36"/>
  <c r="O38"/>
  <c r="J24"/>
  <c r="J28"/>
  <c r="J25"/>
  <c r="J23"/>
  <c r="J27"/>
  <c r="J26"/>
  <c r="J35"/>
  <c r="J38"/>
  <c r="J36"/>
  <c r="J37"/>
  <c r="X26"/>
  <c r="X23"/>
  <c r="X27"/>
  <c r="X25"/>
  <c r="X24"/>
  <c r="X28"/>
  <c r="X38"/>
  <c r="X36"/>
  <c r="X37"/>
  <c r="X35"/>
  <c r="T26"/>
  <c r="T23"/>
  <c r="T27"/>
  <c r="T25"/>
  <c r="T24"/>
  <c r="T28"/>
  <c r="T37"/>
  <c r="T38"/>
  <c r="T36"/>
  <c r="T35"/>
  <c r="P26"/>
  <c r="P23"/>
  <c r="P27"/>
  <c r="P25"/>
  <c r="P24"/>
  <c r="P28"/>
  <c r="P35"/>
  <c r="P37"/>
  <c r="P38"/>
  <c r="P36"/>
  <c r="AD24"/>
  <c r="AD28"/>
  <c r="AD25"/>
  <c r="AD23"/>
  <c r="AD27"/>
  <c r="AD26"/>
  <c r="AD36"/>
  <c r="AD38"/>
  <c r="AD37"/>
  <c r="AD35"/>
  <c r="F40"/>
  <c r="AH24"/>
  <c r="AH28"/>
  <c r="AH25"/>
  <c r="AH23"/>
  <c r="AH27"/>
  <c r="AH26"/>
  <c r="AH38"/>
  <c r="AH37"/>
  <c r="AH35"/>
  <c r="AH36"/>
  <c r="Y40"/>
  <c r="U40"/>
  <c r="Q40"/>
  <c r="AE39"/>
  <c r="AA39"/>
  <c r="O39"/>
  <c r="K39"/>
  <c r="N24"/>
  <c r="N28"/>
  <c r="N25"/>
  <c r="N23"/>
  <c r="N27"/>
  <c r="N26"/>
  <c r="N38"/>
  <c r="N36"/>
  <c r="N37"/>
  <c r="N35"/>
  <c r="I25"/>
  <c r="I38"/>
  <c r="I26"/>
  <c r="I24"/>
  <c r="I28"/>
  <c r="I27"/>
  <c r="I36"/>
  <c r="I23"/>
  <c r="I37"/>
  <c r="I35"/>
  <c r="G23"/>
  <c r="G27"/>
  <c r="G37"/>
  <c r="G24"/>
  <c r="G28"/>
  <c r="G26"/>
  <c r="G35"/>
  <c r="G25"/>
  <c r="G38"/>
  <c r="G36"/>
  <c r="W23"/>
  <c r="W27"/>
  <c r="W37"/>
  <c r="W24"/>
  <c r="W28"/>
  <c r="W26"/>
  <c r="W35"/>
  <c r="W25"/>
  <c r="W38"/>
  <c r="W36"/>
  <c r="S37"/>
  <c r="S23"/>
  <c r="S27"/>
  <c r="S24"/>
  <c r="S28"/>
  <c r="S26"/>
  <c r="S25"/>
  <c r="S36"/>
  <c r="S38"/>
  <c r="S35"/>
  <c r="AG25"/>
  <c r="AG26"/>
  <c r="AG38"/>
  <c r="AG24"/>
  <c r="AG28"/>
  <c r="AG27"/>
  <c r="AG23"/>
  <c r="AG35"/>
  <c r="AG37"/>
  <c r="AG36"/>
  <c r="AC25"/>
  <c r="AC26"/>
  <c r="AC24"/>
  <c r="AC28"/>
  <c r="AC23"/>
  <c r="AC27"/>
  <c r="AC38"/>
  <c r="AC36"/>
  <c r="AC35"/>
  <c r="AC37"/>
  <c r="F39"/>
  <c r="I39"/>
  <c r="X40"/>
  <c r="T40"/>
  <c r="P40"/>
  <c r="L40"/>
  <c r="AH39"/>
  <c r="AD39"/>
  <c r="N39"/>
  <c r="J39"/>
  <c r="M25"/>
  <c r="M26"/>
  <c r="M24"/>
  <c r="M28"/>
  <c r="M23"/>
  <c r="M38"/>
  <c r="M27"/>
  <c r="M35"/>
  <c r="M36"/>
  <c r="M37"/>
  <c r="H26"/>
  <c r="H23"/>
  <c r="H27"/>
  <c r="H25"/>
  <c r="H28"/>
  <c r="H24"/>
  <c r="H38"/>
  <c r="H36"/>
  <c r="H37"/>
  <c r="H35"/>
  <c r="N19"/>
  <c r="Z24"/>
  <c r="Z28"/>
  <c r="Z25"/>
  <c r="Z23"/>
  <c r="Z27"/>
  <c r="Z26"/>
  <c r="Z35"/>
  <c r="Z38"/>
  <c r="Z36"/>
  <c r="Z37"/>
  <c r="V24"/>
  <c r="V28"/>
  <c r="V25"/>
  <c r="V23"/>
  <c r="V27"/>
  <c r="V26"/>
  <c r="V36"/>
  <c r="V37"/>
  <c r="V35"/>
  <c r="V38"/>
  <c r="R24"/>
  <c r="R28"/>
  <c r="R25"/>
  <c r="R23"/>
  <c r="R27"/>
  <c r="R26"/>
  <c r="R38"/>
  <c r="R36"/>
  <c r="R37"/>
  <c r="R35"/>
  <c r="AF26"/>
  <c r="AF23"/>
  <c r="AF27"/>
  <c r="AF25"/>
  <c r="AF24"/>
  <c r="AF28"/>
  <c r="AF37"/>
  <c r="AF35"/>
  <c r="AF36"/>
  <c r="AF38"/>
  <c r="AB26"/>
  <c r="AB23"/>
  <c r="AB27"/>
  <c r="AB25"/>
  <c r="AB28"/>
  <c r="AB24"/>
  <c r="AB37"/>
  <c r="AB35"/>
  <c r="AB36"/>
  <c r="AB38"/>
  <c r="F34"/>
  <c r="I40"/>
  <c r="H39"/>
  <c r="AI37"/>
  <c r="AI23"/>
  <c r="AI27"/>
  <c r="AI24"/>
  <c r="AI28"/>
  <c r="AI26"/>
  <c r="AI25"/>
  <c r="AI35"/>
  <c r="AI36"/>
  <c r="AI38"/>
  <c r="AI40"/>
  <c r="AE40"/>
  <c r="AA40"/>
  <c r="W40"/>
  <c r="S40"/>
  <c r="O40"/>
  <c r="K40"/>
  <c r="AG39"/>
  <c r="AC39"/>
  <c r="Y39"/>
  <c r="U39"/>
  <c r="Q39"/>
  <c r="M39"/>
  <c r="Z8" i="1266"/>
  <c r="AA6" i="1265" s="1"/>
  <c r="AA19" s="1"/>
  <c r="AA8" i="1266"/>
  <c r="AB6" i="1265" s="1"/>
  <c r="AB19" s="1"/>
  <c r="J8" i="1263"/>
  <c r="J16" s="1"/>
  <c r="W11" i="1266"/>
  <c r="X14" i="1264"/>
  <c r="X7" i="1259" s="1"/>
  <c r="S11" i="1266"/>
  <c r="T14" i="1264"/>
  <c r="T7" i="1259" s="1"/>
  <c r="H11" i="1266"/>
  <c r="I14" i="1264"/>
  <c r="I7" i="1259" s="1"/>
  <c r="F3" i="1265"/>
  <c r="F3" i="1264" s="1"/>
  <c r="D3" i="1320" s="1"/>
  <c r="B3" i="1263" s="1"/>
  <c r="E3" i="1258"/>
  <c r="E3" i="1266"/>
  <c r="F3" i="1259" s="1"/>
  <c r="G3" i="1269"/>
  <c r="Q3" i="1265"/>
  <c r="Q3" i="1264" s="1"/>
  <c r="O3" i="1320" s="1"/>
  <c r="M3" i="1263" s="1"/>
  <c r="P3" i="1258"/>
  <c r="P3" i="1266"/>
  <c r="Q3" i="1259" s="1"/>
  <c r="R3" i="1269"/>
  <c r="O3" i="1265"/>
  <c r="O3" i="1264" s="1"/>
  <c r="M3" i="1320" s="1"/>
  <c r="K3" i="1263" s="1"/>
  <c r="N3" i="1258"/>
  <c r="N3" i="1266"/>
  <c r="O3" i="1259" s="1"/>
  <c r="P3" i="1269"/>
  <c r="M3" i="1265"/>
  <c r="M3" i="1264" s="1"/>
  <c r="K3" i="1320" s="1"/>
  <c r="I3" i="1263" s="1"/>
  <c r="L3" i="1258"/>
  <c r="L3" i="1266"/>
  <c r="M3" i="1259" s="1"/>
  <c r="N3" i="1269"/>
  <c r="K3" i="1265"/>
  <c r="K3" i="1264" s="1"/>
  <c r="I3" i="1320" s="1"/>
  <c r="G3" i="1263" s="1"/>
  <c r="J3" i="1258"/>
  <c r="J3" i="1266"/>
  <c r="K3" i="1259" s="1"/>
  <c r="L3" i="1269"/>
  <c r="I3" i="1265"/>
  <c r="I3" i="1264" s="1"/>
  <c r="G3" i="1320" s="1"/>
  <c r="E3" i="1263" s="1"/>
  <c r="H3" i="1258"/>
  <c r="H3" i="1266"/>
  <c r="I3" i="1259" s="1"/>
  <c r="J3" i="1269"/>
  <c r="G3" i="1265"/>
  <c r="G3" i="1264" s="1"/>
  <c r="E3" i="1320" s="1"/>
  <c r="C3" i="1263" s="1"/>
  <c r="F3" i="1258"/>
  <c r="F3" i="1266"/>
  <c r="G3" i="1259" s="1"/>
  <c r="H3" i="1269"/>
  <c r="R3" i="1265"/>
  <c r="R3" i="1264" s="1"/>
  <c r="P3" i="1320" s="1"/>
  <c r="N3" i="1263" s="1"/>
  <c r="Q3" i="1258"/>
  <c r="Q3" i="1266"/>
  <c r="R3" i="1259" s="1"/>
  <c r="S3" i="1269"/>
  <c r="P3" i="1265"/>
  <c r="P3" i="1264" s="1"/>
  <c r="N3" i="1320" s="1"/>
  <c r="L3" i="1263" s="1"/>
  <c r="O3" i="1258"/>
  <c r="O3" i="1266"/>
  <c r="P3" i="1259" s="1"/>
  <c r="Q3" i="1269"/>
  <c r="N3" i="1265"/>
  <c r="N3" i="1264" s="1"/>
  <c r="L3" i="1320" s="1"/>
  <c r="J3" i="1263" s="1"/>
  <c r="M3" i="1258"/>
  <c r="M3" i="1266"/>
  <c r="N3" i="1259" s="1"/>
  <c r="O3" i="1269"/>
  <c r="L3" i="1265"/>
  <c r="L3" i="1264" s="1"/>
  <c r="J3" i="1320" s="1"/>
  <c r="H3" i="1263" s="1"/>
  <c r="K3" i="1258"/>
  <c r="K3" i="1266"/>
  <c r="L3" i="1259" s="1"/>
  <c r="M3" i="1269"/>
  <c r="J3" i="1265"/>
  <c r="J3" i="1264" s="1"/>
  <c r="H3" i="1320" s="1"/>
  <c r="F3" i="1263" s="1"/>
  <c r="I3" i="1258"/>
  <c r="I3" i="1266"/>
  <c r="J3" i="1259" s="1"/>
  <c r="K3" i="1269"/>
  <c r="H3" i="1265"/>
  <c r="H3" i="1264" s="1"/>
  <c r="F3" i="1320" s="1"/>
  <c r="D3" i="1263" s="1"/>
  <c r="G3" i="1258"/>
  <c r="G3" i="1266"/>
  <c r="H3" i="1259" s="1"/>
  <c r="I3" i="1269"/>
  <c r="H4"/>
  <c r="H5" i="1271"/>
  <c r="F4" i="1266"/>
  <c r="G4" i="1259" s="1"/>
  <c r="F4" i="1258"/>
  <c r="R4" i="1269"/>
  <c r="P4" i="1266"/>
  <c r="Q4" i="1259" s="1"/>
  <c r="P4" i="1258"/>
  <c r="R5" i="1271"/>
  <c r="P4" i="1269"/>
  <c r="P5" i="1271"/>
  <c r="N4" i="1266"/>
  <c r="O4" i="1259" s="1"/>
  <c r="N4" i="1258"/>
  <c r="N4" i="1269"/>
  <c r="L4" i="1266"/>
  <c r="M4" i="1259" s="1"/>
  <c r="L4" i="1258"/>
  <c r="N5" i="1271"/>
  <c r="L4" i="1269"/>
  <c r="L5" i="1271"/>
  <c r="J4" i="1266"/>
  <c r="K4" i="1259" s="1"/>
  <c r="J4" i="1258"/>
  <c r="J4" i="1269"/>
  <c r="H4" i="1266"/>
  <c r="I4" i="1259" s="1"/>
  <c r="H4" i="1258"/>
  <c r="J5" i="1271"/>
  <c r="S5"/>
  <c r="Q4" i="1266"/>
  <c r="R4" i="1259" s="1"/>
  <c r="Q4" i="1258"/>
  <c r="S4" i="1269"/>
  <c r="Q5" i="1271"/>
  <c r="O4" i="1266"/>
  <c r="P4" i="1259" s="1"/>
  <c r="O4" i="1258"/>
  <c r="Q4" i="1269"/>
  <c r="O5" i="1271"/>
  <c r="M4" i="1266"/>
  <c r="N4" i="1259" s="1"/>
  <c r="M4" i="1258"/>
  <c r="O4" i="1269"/>
  <c r="M5" i="1271"/>
  <c r="K4" i="1266"/>
  <c r="L4" i="1259" s="1"/>
  <c r="K4" i="1258"/>
  <c r="M4" i="1269"/>
  <c r="K5" i="1271"/>
  <c r="I4" i="1266"/>
  <c r="J4" i="1259" s="1"/>
  <c r="I4" i="1258"/>
  <c r="K4" i="1269"/>
  <c r="I5" i="1271"/>
  <c r="G4" i="1266"/>
  <c r="H4" i="1259" s="1"/>
  <c r="G4" i="1258"/>
  <c r="I4" i="1269"/>
  <c r="G4" i="1265"/>
  <c r="G4" i="1264" s="1"/>
  <c r="E4" i="1320" s="1"/>
  <c r="C4" i="1263" s="1"/>
  <c r="N4" i="1265"/>
  <c r="N4" i="1264" s="1"/>
  <c r="L4" i="1320" s="1"/>
  <c r="J4" i="1263" s="1"/>
  <c r="L4" i="1265"/>
  <c r="L4" i="1264" s="1"/>
  <c r="J4" i="1320" s="1"/>
  <c r="H4" i="1263" s="1"/>
  <c r="J23" i="1321"/>
  <c r="G12" i="1263"/>
  <c r="G16" s="1"/>
  <c r="J6" i="1258" s="1"/>
  <c r="K8" i="1264" s="1"/>
  <c r="K6" i="1259" s="1"/>
  <c r="X23" i="1321"/>
  <c r="G19" i="1265"/>
  <c r="AH6" i="1320"/>
  <c r="K6" i="1263"/>
  <c r="K14" s="1"/>
  <c r="R26" i="1271"/>
  <c r="R23" s="1"/>
  <c r="R38" s="1"/>
  <c r="O47" i="1269"/>
  <c r="O26" i="1271"/>
  <c r="M20" i="1258"/>
  <c r="D15" i="1263"/>
  <c r="G7" i="1258" s="1"/>
  <c r="H8" i="1259" s="1"/>
  <c r="G23" i="1321"/>
  <c r="S49" i="1269"/>
  <c r="Q49"/>
  <c r="O49"/>
  <c r="AD49"/>
  <c r="AB49"/>
  <c r="Z49"/>
  <c r="X49"/>
  <c r="V49"/>
  <c r="AJ49"/>
  <c r="AH49"/>
  <c r="AF49"/>
  <c r="T49"/>
  <c r="R49"/>
  <c r="P49"/>
  <c r="N49"/>
  <c r="K50"/>
  <c r="AC49"/>
  <c r="AI49"/>
  <c r="AG49"/>
  <c r="AE49"/>
  <c r="K47"/>
  <c r="M47"/>
  <c r="L47"/>
  <c r="I47"/>
  <c r="E23" i="1321"/>
  <c r="O21" i="1265"/>
  <c r="O20"/>
  <c r="O22"/>
  <c r="M21"/>
  <c r="M22"/>
  <c r="M20"/>
  <c r="L20"/>
  <c r="L22"/>
  <c r="L21"/>
  <c r="J20"/>
  <c r="J22"/>
  <c r="J21"/>
  <c r="H20"/>
  <c r="H22"/>
  <c r="H21"/>
  <c r="N20"/>
  <c r="N22"/>
  <c r="N21"/>
  <c r="K21"/>
  <c r="K20"/>
  <c r="K22"/>
  <c r="F21"/>
  <c r="F20"/>
  <c r="F22"/>
  <c r="I21"/>
  <c r="I22"/>
  <c r="I20"/>
  <c r="G21"/>
  <c r="G20"/>
  <c r="G22"/>
  <c r="J25" i="1260"/>
  <c r="Z20" i="1265"/>
  <c r="Z22"/>
  <c r="Z21"/>
  <c r="X20"/>
  <c r="X22"/>
  <c r="X21"/>
  <c r="V20"/>
  <c r="V22"/>
  <c r="V21"/>
  <c r="T20"/>
  <c r="T22"/>
  <c r="T21"/>
  <c r="R20"/>
  <c r="R22"/>
  <c r="R21"/>
  <c r="P20"/>
  <c r="P22"/>
  <c r="P21"/>
  <c r="AF20"/>
  <c r="AF22"/>
  <c r="AF21"/>
  <c r="AD20"/>
  <c r="AD22"/>
  <c r="AD21"/>
  <c r="AB20"/>
  <c r="AB22"/>
  <c r="AB21"/>
  <c r="F33"/>
  <c r="H34"/>
  <c r="I33"/>
  <c r="G33"/>
  <c r="I27" i="1269"/>
  <c r="H32" i="1265"/>
  <c r="AI34"/>
  <c r="AG34"/>
  <c r="AE34"/>
  <c r="AC34"/>
  <c r="AA34"/>
  <c r="Y34"/>
  <c r="W34"/>
  <c r="U34"/>
  <c r="S34"/>
  <c r="Q34"/>
  <c r="O34"/>
  <c r="M34"/>
  <c r="K34"/>
  <c r="AI33"/>
  <c r="AG33"/>
  <c r="AE33"/>
  <c r="AC33"/>
  <c r="AA33"/>
  <c r="Y33"/>
  <c r="W33"/>
  <c r="U33"/>
  <c r="S33"/>
  <c r="Q33"/>
  <c r="O33"/>
  <c r="M33"/>
  <c r="K33"/>
  <c r="AI32"/>
  <c r="AG32"/>
  <c r="AE32"/>
  <c r="AC32"/>
  <c r="AA32"/>
  <c r="Y32"/>
  <c r="W32"/>
  <c r="U32"/>
  <c r="S32"/>
  <c r="Q32"/>
  <c r="O32"/>
  <c r="M32"/>
  <c r="K32"/>
  <c r="Y21"/>
  <c r="Y22"/>
  <c r="Y20"/>
  <c r="W21"/>
  <c r="W20"/>
  <c r="W22"/>
  <c r="U21"/>
  <c r="U22"/>
  <c r="U20"/>
  <c r="S21"/>
  <c r="S20"/>
  <c r="S22"/>
  <c r="Q21"/>
  <c r="Q22"/>
  <c r="Q20"/>
  <c r="AG21"/>
  <c r="AG22"/>
  <c r="AG20"/>
  <c r="AE21"/>
  <c r="AE20"/>
  <c r="AE22"/>
  <c r="AC21"/>
  <c r="AC22"/>
  <c r="AC20"/>
  <c r="AA21"/>
  <c r="AA20"/>
  <c r="AA22"/>
  <c r="G27" i="1269"/>
  <c r="G64" s="1"/>
  <c r="F32" i="1265"/>
  <c r="I34"/>
  <c r="G34"/>
  <c r="H33"/>
  <c r="I32"/>
  <c r="H27" i="1269"/>
  <c r="G32" i="1265"/>
  <c r="AH20"/>
  <c r="AH22"/>
  <c r="AH21"/>
  <c r="AI21"/>
  <c r="AI20"/>
  <c r="AI22"/>
  <c r="AH34"/>
  <c r="AF34"/>
  <c r="AD34"/>
  <c r="AB34"/>
  <c r="Z34"/>
  <c r="X34"/>
  <c r="V34"/>
  <c r="T34"/>
  <c r="R34"/>
  <c r="P34"/>
  <c r="N34"/>
  <c r="L34"/>
  <c r="J34"/>
  <c r="AH33"/>
  <c r="AF33"/>
  <c r="AD33"/>
  <c r="AB33"/>
  <c r="Z33"/>
  <c r="X33"/>
  <c r="V33"/>
  <c r="T33"/>
  <c r="R33"/>
  <c r="P33"/>
  <c r="N33"/>
  <c r="L33"/>
  <c r="J33"/>
  <c r="AH32"/>
  <c r="AF32"/>
  <c r="AD32"/>
  <c r="AB32"/>
  <c r="Z32"/>
  <c r="X32"/>
  <c r="V32"/>
  <c r="T32"/>
  <c r="R32"/>
  <c r="P32"/>
  <c r="N32"/>
  <c r="L32"/>
  <c r="J32"/>
  <c r="N47" i="1269"/>
  <c r="AB6" i="1263"/>
  <c r="AB14" s="1"/>
  <c r="W26" i="1271"/>
  <c r="W23" s="1"/>
  <c r="W38" s="1"/>
  <c r="P23" i="1321"/>
  <c r="R23"/>
  <c r="H23"/>
  <c r="L23"/>
  <c r="V23"/>
  <c r="N23"/>
  <c r="AH27" i="1269"/>
  <c r="AD27"/>
  <c r="AD64" s="1"/>
  <c r="Z27"/>
  <c r="V27"/>
  <c r="V64" s="1"/>
  <c r="R27"/>
  <c r="N27"/>
  <c r="N64" s="1"/>
  <c r="AG23" i="1321"/>
  <c r="Z23"/>
  <c r="AI9"/>
  <c r="T23"/>
  <c r="AC23"/>
  <c r="AB4" i="1265"/>
  <c r="AB4" i="1264" s="1"/>
  <c r="Z4" i="1320" s="1"/>
  <c r="X4" i="1263" s="1"/>
  <c r="V27" i="1271"/>
  <c r="V39" s="1"/>
  <c r="Z8" i="1258"/>
  <c r="Z19" s="1"/>
  <c r="W16" i="1271"/>
  <c r="W37" s="1"/>
  <c r="R27"/>
  <c r="R39" s="1"/>
  <c r="AA8" i="1258"/>
  <c r="Y26" i="1271"/>
  <c r="Y23" s="1"/>
  <c r="Y38" s="1"/>
  <c r="P4" i="1265"/>
  <c r="P4" i="1264" s="1"/>
  <c r="N4" i="1320" s="1"/>
  <c r="L4" i="1263" s="1"/>
  <c r="Y4" i="1265"/>
  <c r="Y4" i="1264" s="1"/>
  <c r="W4" i="1320" s="1"/>
  <c r="U4" i="1263" s="1"/>
  <c r="AD4" i="1265"/>
  <c r="AD4" i="1264" s="1"/>
  <c r="AB4" i="1320" s="1"/>
  <c r="Z4" i="1263" s="1"/>
  <c r="U26" i="1271"/>
  <c r="U23" s="1"/>
  <c r="H4" i="1265"/>
  <c r="H4" i="1264" s="1"/>
  <c r="F4" i="1320" s="1"/>
  <c r="D4" i="1263" s="1"/>
  <c r="Z6"/>
  <c r="Z14" s="1"/>
  <c r="X8" i="1258"/>
  <c r="Y17" i="1264" s="1"/>
  <c r="T8" i="1258"/>
  <c r="N6" i="1263"/>
  <c r="N14" s="1"/>
  <c r="M26" i="1271"/>
  <c r="J4" i="1265"/>
  <c r="J4" i="1264" s="1"/>
  <c r="H4" i="1320" s="1"/>
  <c r="F4" i="1263" s="1"/>
  <c r="Q4"/>
  <c r="X26" i="1271"/>
  <c r="X23" s="1"/>
  <c r="V26"/>
  <c r="V23" s="1"/>
  <c r="V38" s="1"/>
  <c r="V8" i="1258"/>
  <c r="S26" i="1271"/>
  <c r="S23" s="1"/>
  <c r="P26"/>
  <c r="P23" s="1"/>
  <c r="AC6" i="1263"/>
  <c r="AC14" s="1"/>
  <c r="R4" i="1265"/>
  <c r="R4" i="1264" s="1"/>
  <c r="P4" i="1320" s="1"/>
  <c r="N4" i="1263" s="1"/>
  <c r="W27" i="1271"/>
  <c r="W39" s="1"/>
  <c r="AD8" i="1258"/>
  <c r="Q16" i="1271"/>
  <c r="AF27" i="1269"/>
  <c r="AB27"/>
  <c r="AB64" s="1"/>
  <c r="X27"/>
  <c r="T27"/>
  <c r="P27"/>
  <c r="L27"/>
  <c r="L64" s="1"/>
  <c r="P10" i="1258"/>
  <c r="Q14" i="1264" s="1"/>
  <c r="Q7" i="1259" s="1"/>
  <c r="J27" i="1271"/>
  <c r="N26"/>
  <c r="P27"/>
  <c r="N8" i="1258"/>
  <c r="N15" i="1266" s="1"/>
  <c r="L27" i="1271"/>
  <c r="J10" i="1258"/>
  <c r="G39" i="1271"/>
  <c r="N27"/>
  <c r="U27"/>
  <c r="Y27"/>
  <c r="Y39" s="1"/>
  <c r="R10" i="1258"/>
  <c r="L10"/>
  <c r="T27" i="1271"/>
  <c r="T39" s="1"/>
  <c r="T6" i="1263"/>
  <c r="T14" s="1"/>
  <c r="E10" i="1258"/>
  <c r="E21" s="1"/>
  <c r="E4"/>
  <c r="F4" i="1265"/>
  <c r="F4" i="1264" s="1"/>
  <c r="D4" i="1320" s="1"/>
  <c r="B4" i="1263" s="1"/>
  <c r="W4" i="1265"/>
  <c r="W4" i="1264" s="1"/>
  <c r="U4" i="1320" s="1"/>
  <c r="S4" i="1263" s="1"/>
  <c r="J47" i="1269"/>
  <c r="J26" i="1271"/>
  <c r="S18" i="1269"/>
  <c r="G5" i="1271"/>
  <c r="Q27"/>
  <c r="K10" i="1258"/>
  <c r="I27" i="1271"/>
  <c r="G10" i="1258"/>
  <c r="H14" i="1264" s="1"/>
  <c r="H7" i="1259" s="1"/>
  <c r="AJ28" i="1260"/>
  <c r="N7" i="1263"/>
  <c r="N15" s="1"/>
  <c r="Q7" i="1258" s="1"/>
  <c r="AF26" i="1271"/>
  <c r="AF23" s="1"/>
  <c r="AF38" s="1"/>
  <c r="Q18" i="1269"/>
  <c r="K26" i="1271"/>
  <c r="AA4" i="1265"/>
  <c r="AA4" i="1264" s="1"/>
  <c r="Y4" i="1320" s="1"/>
  <c r="W4" i="1263" s="1"/>
  <c r="S8" i="1258"/>
  <c r="AC17" i="1264" s="1"/>
  <c r="AJ16" i="1271"/>
  <c r="AI16"/>
  <c r="Y18" i="1269"/>
  <c r="O18"/>
  <c r="E15" i="1263"/>
  <c r="H7" i="1258" s="1"/>
  <c r="M15" i="1263"/>
  <c r="N10" i="1258"/>
  <c r="U8"/>
  <c r="U19" s="1"/>
  <c r="W18" i="1269"/>
  <c r="K18"/>
  <c r="L9" i="1271"/>
  <c r="Y16"/>
  <c r="Y37" s="1"/>
  <c r="U16"/>
  <c r="Z9"/>
  <c r="AB9"/>
  <c r="AA16"/>
  <c r="AG37" i="1269"/>
  <c r="AG18"/>
  <c r="AC18"/>
  <c r="M18"/>
  <c r="G4"/>
  <c r="O4" i="1265"/>
  <c r="O4" i="1264" s="1"/>
  <c r="M4" i="1320" s="1"/>
  <c r="K4" i="1263" s="1"/>
  <c r="E4" i="1266"/>
  <c r="F4" i="1259" s="1"/>
  <c r="AE16" i="1271"/>
  <c r="AC37" i="1269"/>
  <c r="Y37"/>
  <c r="U37"/>
  <c r="Q37"/>
  <c r="M37"/>
  <c r="U18"/>
  <c r="I26" i="1271"/>
  <c r="H31" i="1265"/>
  <c r="AI31"/>
  <c r="AH31"/>
  <c r="AG19"/>
  <c r="AE19"/>
  <c r="AC19"/>
  <c r="Y19"/>
  <c r="W19"/>
  <c r="U19"/>
  <c r="W21" i="1258"/>
  <c r="S21"/>
  <c r="Q15" i="1263"/>
  <c r="T7" i="1258" s="1"/>
  <c r="H21"/>
  <c r="AG47" i="1269"/>
  <c r="AG26" i="1271"/>
  <c r="AG23" s="1"/>
  <c r="AE47" i="1269"/>
  <c r="AE26" i="1271"/>
  <c r="AE23" s="1"/>
  <c r="Q47" i="1269"/>
  <c r="Q26" i="1271"/>
  <c r="Q23" s="1"/>
  <c r="AB12" i="1263"/>
  <c r="AB16" s="1"/>
  <c r="AE6" i="1258" s="1"/>
  <c r="AF8" i="1264" s="1"/>
  <c r="AF6" i="1259" s="1"/>
  <c r="AE23" i="1321"/>
  <c r="AD47" i="1269"/>
  <c r="AD26" i="1271"/>
  <c r="AD23" s="1"/>
  <c r="AD38" s="1"/>
  <c r="AA47" i="1269"/>
  <c r="AA26" i="1271"/>
  <c r="AA23" s="1"/>
  <c r="AA38" s="1"/>
  <c r="Z30" i="1260"/>
  <c r="Q61" i="1269"/>
  <c r="Y61"/>
  <c r="Z61"/>
  <c r="AF61"/>
  <c r="H27" i="1271"/>
  <c r="H39" s="1"/>
  <c r="AA10" i="1258"/>
  <c r="AB14" i="1264" s="1"/>
  <c r="AB7" i="1259" s="1"/>
  <c r="AC27" i="1271"/>
  <c r="AC39" s="1"/>
  <c r="J8" i="1269"/>
  <c r="AB19" i="1266"/>
  <c r="AB23" s="1"/>
  <c r="X19"/>
  <c r="X23" s="1"/>
  <c r="T19"/>
  <c r="T23" s="1"/>
  <c r="K34" i="1271"/>
  <c r="K39" s="1"/>
  <c r="L34"/>
  <c r="L36" s="1"/>
  <c r="AG34"/>
  <c r="AG36" s="1"/>
  <c r="S34"/>
  <c r="S36" s="1"/>
  <c r="Z34"/>
  <c r="AE8" i="1258"/>
  <c r="AC12" i="1263"/>
  <c r="AF23" i="1321"/>
  <c r="F19" i="1265"/>
  <c r="M4"/>
  <c r="M4" i="1264" s="1"/>
  <c r="K4" i="1320" s="1"/>
  <c r="I4" i="1263" s="1"/>
  <c r="Z4" i="1265"/>
  <c r="Z4" i="1264" s="1"/>
  <c r="X4" i="1320" s="1"/>
  <c r="V4" i="1263" s="1"/>
  <c r="X4" i="1265"/>
  <c r="X4" i="1264" s="1"/>
  <c r="V4" i="1320" s="1"/>
  <c r="T4" i="1263" s="1"/>
  <c r="V4" i="1265"/>
  <c r="V4" i="1264" s="1"/>
  <c r="T4" i="1320" s="1"/>
  <c r="R4" i="1263" s="1"/>
  <c r="T4" i="1265"/>
  <c r="T4" i="1264" s="1"/>
  <c r="R4" i="1320" s="1"/>
  <c r="P4" i="1263" s="1"/>
  <c r="T47" i="1269"/>
  <c r="T26" i="1271"/>
  <c r="T23" s="1"/>
  <c r="T38" s="1"/>
  <c r="Q6" i="1263"/>
  <c r="Q14" s="1"/>
  <c r="Z10" i="1258"/>
  <c r="AA14" i="1264" s="1"/>
  <c r="AA7" i="1259" s="1"/>
  <c r="AB27" i="1271"/>
  <c r="X10" i="1258"/>
  <c r="Z27" i="1271"/>
  <c r="V10" i="1258"/>
  <c r="W14" i="1264" s="1"/>
  <c r="W7" i="1259" s="1"/>
  <c r="X27" i="1271"/>
  <c r="T10" i="1258"/>
  <c r="U14" i="1264" s="1"/>
  <c r="U7" i="1259" s="1"/>
  <c r="V62" i="1269"/>
  <c r="S62"/>
  <c r="S27" i="1271"/>
  <c r="O10" i="1258"/>
  <c r="P14" i="1264" s="1"/>
  <c r="P7" i="1259" s="1"/>
  <c r="O62" i="1269"/>
  <c r="M10" i="1258"/>
  <c r="N14" i="1264" s="1"/>
  <c r="N7" i="1259" s="1"/>
  <c r="O27" i="1271"/>
  <c r="O39" s="1"/>
  <c r="M27"/>
  <c r="I10" i="1258"/>
  <c r="AF10"/>
  <c r="AG14" i="1264" s="1"/>
  <c r="AG7" i="1259" s="1"/>
  <c r="AH27" i="1271"/>
  <c r="AD10" i="1258"/>
  <c r="AE14" i="1264" s="1"/>
  <c r="AE7" i="1259" s="1"/>
  <c r="AF27" i="1271"/>
  <c r="AF39" s="1"/>
  <c r="AB10" i="1258"/>
  <c r="AD27" i="1271"/>
  <c r="AD39" s="1"/>
  <c r="P30" i="1260"/>
  <c r="AH47" i="1269"/>
  <c r="AH26" i="1271"/>
  <c r="AH23" s="1"/>
  <c r="H13" i="1266"/>
  <c r="I9" i="1265" s="1"/>
  <c r="I31" s="1"/>
  <c r="AH16" i="1320"/>
  <c r="G31" i="1265"/>
  <c r="I19"/>
  <c r="AC47" i="1269"/>
  <c r="AC26" i="1271"/>
  <c r="AC23" s="1"/>
  <c r="AC38" s="1"/>
  <c r="Z47" i="1269"/>
  <c r="Z26" i="1271"/>
  <c r="Z23" s="1"/>
  <c r="Y10" i="1258"/>
  <c r="Z14" i="1264" s="1"/>
  <c r="Z7" i="1259" s="1"/>
  <c r="AA27" i="1271"/>
  <c r="AA39" s="1"/>
  <c r="U10" i="1258"/>
  <c r="V14" i="1264" s="1"/>
  <c r="V7" i="1259" s="1"/>
  <c r="AE10" i="1258"/>
  <c r="AF14" i="1264" s="1"/>
  <c r="AF7" i="1259" s="1"/>
  <c r="AG27" i="1271"/>
  <c r="AE27"/>
  <c r="G9"/>
  <c r="G35" s="1"/>
  <c r="AJ27"/>
  <c r="AH10" i="1258"/>
  <c r="AI14" i="1264" s="1"/>
  <c r="AI7" i="1259" s="1"/>
  <c r="AJ47" i="1269"/>
  <c r="AJ26" i="1271"/>
  <c r="AJ23" s="1"/>
  <c r="J16"/>
  <c r="G37"/>
  <c r="AB26"/>
  <c r="AB23" s="1"/>
  <c r="AA9"/>
  <c r="AA35" s="1"/>
  <c r="AA19" i="1269"/>
  <c r="AA18" s="1"/>
  <c r="AH4" i="1265"/>
  <c r="AH4" i="1264" s="1"/>
  <c r="AF4" i="1320" s="1"/>
  <c r="AD4" i="1263" s="1"/>
  <c r="AF4" i="1265"/>
  <c r="AF4" i="1264" s="1"/>
  <c r="AD4" i="1320" s="1"/>
  <c r="AB4" i="1263" s="1"/>
  <c r="R19" i="1266"/>
  <c r="R23" s="1"/>
  <c r="AA49" i="1269"/>
  <c r="Y49"/>
  <c r="W49"/>
  <c r="U49"/>
  <c r="AC10" i="1258"/>
  <c r="AD14" i="1264" s="1"/>
  <c r="AD7" i="1259" s="1"/>
  <c r="AG10" i="1258"/>
  <c r="AH14" i="1264" s="1"/>
  <c r="AH7" i="1259" s="1"/>
  <c r="AI27" i="1271"/>
  <c r="AI47" i="1269"/>
  <c r="AI26" i="1271"/>
  <c r="AI23" s="1"/>
  <c r="AH30" i="1260"/>
  <c r="V19" i="1266"/>
  <c r="V23" s="1"/>
  <c r="AH9" i="1271"/>
  <c r="AF9"/>
  <c r="AF16"/>
  <c r="AF37" s="1"/>
  <c r="AB16"/>
  <c r="AB37" i="1269"/>
  <c r="Z16" i="1271"/>
  <c r="Z37" i="1269"/>
  <c r="X16" i="1271"/>
  <c r="X37" i="1269"/>
  <c r="V16" i="1271"/>
  <c r="V37" s="1"/>
  <c r="V37" i="1269"/>
  <c r="V65" s="1"/>
  <c r="T16" i="1271"/>
  <c r="T37" s="1"/>
  <c r="T37" i="1269"/>
  <c r="R16" i="1271"/>
  <c r="R37" s="1"/>
  <c r="R37" i="1269"/>
  <c r="P16" i="1271"/>
  <c r="P37" i="1269"/>
  <c r="P65" s="1"/>
  <c r="N16" i="1271"/>
  <c r="N37" i="1269"/>
  <c r="N65" s="1"/>
  <c r="L16" i="1271"/>
  <c r="L37" i="1269"/>
  <c r="L65" s="1"/>
  <c r="Y19" i="1266"/>
  <c r="Y23" s="1"/>
  <c r="W19"/>
  <c r="W23" s="1"/>
  <c r="U19"/>
  <c r="U23" s="1"/>
  <c r="S19"/>
  <c r="S23" s="1"/>
  <c r="AF19"/>
  <c r="AF23" s="1"/>
  <c r="AF31" i="1265"/>
  <c r="AD31"/>
  <c r="AB31"/>
  <c r="Z31"/>
  <c r="X31"/>
  <c r="V31"/>
  <c r="T31"/>
  <c r="AD9" i="1271"/>
  <c r="AD35" s="1"/>
  <c r="AB19" i="1269"/>
  <c r="AB18" s="1"/>
  <c r="Z19"/>
  <c r="Z18" s="1"/>
  <c r="X19"/>
  <c r="X18" s="1"/>
  <c r="V19"/>
  <c r="V18" s="1"/>
  <c r="T19"/>
  <c r="T18" s="1"/>
  <c r="R19"/>
  <c r="R18" s="1"/>
  <c r="P19"/>
  <c r="P18" s="1"/>
  <c r="N19"/>
  <c r="N18" s="1"/>
  <c r="N60" s="1"/>
  <c r="L19"/>
  <c r="L18" s="1"/>
  <c r="AH16" i="1271"/>
  <c r="AB7" i="1263"/>
  <c r="AB15" s="1"/>
  <c r="AG16" i="1271"/>
  <c r="X7" i="1263"/>
  <c r="X15" s="1"/>
  <c r="AC16" i="1271"/>
  <c r="AC37" s="1"/>
  <c r="AG9" i="1260"/>
  <c r="AC8" i="1263" s="1"/>
  <c r="AH19" i="1269"/>
  <c r="AH18" s="1"/>
  <c r="AE9" i="1260"/>
  <c r="AA8" i="1263" s="1"/>
  <c r="AA16" s="1"/>
  <c r="AD6" i="1258" s="1"/>
  <c r="AE8" i="1264" s="1"/>
  <c r="AE6" i="1259" s="1"/>
  <c r="AF19" i="1269"/>
  <c r="AF18" s="1"/>
  <c r="AC9" i="1260"/>
  <c r="Y8" i="1263" s="1"/>
  <c r="Y16" s="1"/>
  <c r="AB6" i="1258" s="1"/>
  <c r="AC8" i="1264" s="1"/>
  <c r="AC6" i="1259" s="1"/>
  <c r="AD19" i="1269"/>
  <c r="AD18" s="1"/>
  <c r="AJ37"/>
  <c r="AI37"/>
  <c r="AE37"/>
  <c r="AE65" s="1"/>
  <c r="AA37"/>
  <c r="W37"/>
  <c r="S37"/>
  <c r="O37"/>
  <c r="O65" s="1"/>
  <c r="K37"/>
  <c r="AJ18"/>
  <c r="AI18"/>
  <c r="AE18"/>
  <c r="AH8"/>
  <c r="AF8"/>
  <c r="AD8"/>
  <c r="AB8"/>
  <c r="Z8"/>
  <c r="X8"/>
  <c r="V8"/>
  <c r="V59" s="1"/>
  <c r="T8"/>
  <c r="R8"/>
  <c r="P8"/>
  <c r="P59" s="1"/>
  <c r="N8"/>
  <c r="N59" s="1"/>
  <c r="L8"/>
  <c r="L59" s="1"/>
  <c r="AE9" i="1271"/>
  <c r="AJ9"/>
  <c r="AI9"/>
  <c r="AG9"/>
  <c r="M16"/>
  <c r="J19" i="1266"/>
  <c r="J23" s="1"/>
  <c r="AG31" i="1265"/>
  <c r="AE31"/>
  <c r="AC31"/>
  <c r="AA31"/>
  <c r="Y31"/>
  <c r="W31"/>
  <c r="U31"/>
  <c r="AI19"/>
  <c r="AH19"/>
  <c r="AD19"/>
  <c r="Z19"/>
  <c r="X19"/>
  <c r="V19"/>
  <c r="T19"/>
  <c r="AH37" i="1269"/>
  <c r="AF37"/>
  <c r="AD37"/>
  <c r="AJ27"/>
  <c r="AI27"/>
  <c r="AG27"/>
  <c r="AE27"/>
  <c r="AE64" s="1"/>
  <c r="AC27"/>
  <c r="AA27"/>
  <c r="AA64" s="1"/>
  <c r="Y27"/>
  <c r="W27"/>
  <c r="U27"/>
  <c r="S27"/>
  <c r="S64" s="1"/>
  <c r="Q27"/>
  <c r="O27"/>
  <c r="O64" s="1"/>
  <c r="M27"/>
  <c r="K27"/>
  <c r="AJ8"/>
  <c r="AI8"/>
  <c r="AG8"/>
  <c r="AE8"/>
  <c r="AC8"/>
  <c r="AA8"/>
  <c r="AA59" s="1"/>
  <c r="Y8"/>
  <c r="W8"/>
  <c r="U8"/>
  <c r="U59" s="1"/>
  <c r="S8"/>
  <c r="S59" s="1"/>
  <c r="Q8"/>
  <c r="O8"/>
  <c r="M8"/>
  <c r="K8"/>
  <c r="S31" i="1265"/>
  <c r="Q31"/>
  <c r="M31"/>
  <c r="K31"/>
  <c r="R9"/>
  <c r="R31" s="1"/>
  <c r="P9"/>
  <c r="P31" s="1"/>
  <c r="N9"/>
  <c r="N31" s="1"/>
  <c r="L9"/>
  <c r="L31" s="1"/>
  <c r="J9"/>
  <c r="J31" s="1"/>
  <c r="AF6"/>
  <c r="AF19" s="1"/>
  <c r="S6"/>
  <c r="S19" s="1"/>
  <c r="Q6"/>
  <c r="Q19" s="1"/>
  <c r="O6"/>
  <c r="O19" s="1"/>
  <c r="M6"/>
  <c r="M19" s="1"/>
  <c r="K6"/>
  <c r="K19" s="1"/>
  <c r="J19"/>
  <c r="R19"/>
  <c r="P19"/>
  <c r="L19"/>
  <c r="AE8" i="1263"/>
  <c r="AE16" s="1"/>
  <c r="AH6" i="1258" s="1"/>
  <c r="AI8" i="1264" s="1"/>
  <c r="AI6" i="1259" s="1"/>
  <c r="AD8" i="1263"/>
  <c r="AD16" s="1"/>
  <c r="AG6" i="1258" s="1"/>
  <c r="AH8" i="1264" s="1"/>
  <c r="AH6" i="1259" s="1"/>
  <c r="Z15" i="1263"/>
  <c r="AC9" i="1271"/>
  <c r="AC4" i="1263"/>
  <c r="AA4"/>
  <c r="AJ34" i="1271"/>
  <c r="AJ36" s="1"/>
  <c r="V15" i="1263"/>
  <c r="R15"/>
  <c r="AD7"/>
  <c r="AD15" s="1"/>
  <c r="T15"/>
  <c r="J15"/>
  <c r="W7"/>
  <c r="W15" s="1"/>
  <c r="S7"/>
  <c r="S15" s="1"/>
  <c r="O7"/>
  <c r="O15" s="1"/>
  <c r="I7"/>
  <c r="I15" s="1"/>
  <c r="U15"/>
  <c r="AC15"/>
  <c r="AA15"/>
  <c r="Y15"/>
  <c r="AE15"/>
  <c r="U16"/>
  <c r="X6" i="1258" s="1"/>
  <c r="Y8" i="1264" s="1"/>
  <c r="Y6" i="1259" s="1"/>
  <c r="V16" i="1263"/>
  <c r="Y6" i="1258" s="1"/>
  <c r="Z8" i="1264" s="1"/>
  <c r="Z6" i="1259" s="1"/>
  <c r="X16" i="1263"/>
  <c r="AA6" i="1258" s="1"/>
  <c r="AB8" i="1264" s="1"/>
  <c r="AB6" i="1259" s="1"/>
  <c r="T16" i="1263"/>
  <c r="W6" i="1258" s="1"/>
  <c r="X8" i="1264" s="1"/>
  <c r="X6" i="1259" s="1"/>
  <c r="R16" i="1263"/>
  <c r="U6" i="1258" s="1"/>
  <c r="V8" i="1264" s="1"/>
  <c r="V6" i="1259" s="1"/>
  <c r="Z16" i="1263"/>
  <c r="AC6" i="1258" s="1"/>
  <c r="AD8" i="1264" s="1"/>
  <c r="AD6" i="1259" s="1"/>
  <c r="W16" i="1263"/>
  <c r="Z6" i="1258" s="1"/>
  <c r="AA8" i="1264" s="1"/>
  <c r="AA6" i="1259" s="1"/>
  <c r="S16" i="1263"/>
  <c r="V6" i="1258" s="1"/>
  <c r="W8" i="1264" s="1"/>
  <c r="W6" i="1259" s="1"/>
  <c r="AD16" i="1271"/>
  <c r="S61" i="1269"/>
  <c r="L62"/>
  <c r="G62"/>
  <c r="W61"/>
  <c r="R62"/>
  <c r="T61"/>
  <c r="J61"/>
  <c r="G65"/>
  <c r="AH23" i="1321"/>
  <c r="AK11" i="1271"/>
  <c r="I16"/>
  <c r="J37" i="1269"/>
  <c r="AI34" i="1271"/>
  <c r="AI36" s="1"/>
  <c r="I9"/>
  <c r="O16"/>
  <c r="O37" s="1"/>
  <c r="J9"/>
  <c r="H36"/>
  <c r="F19" i="1266"/>
  <c r="F23" s="1"/>
  <c r="H37" i="1269"/>
  <c r="P15" i="1263"/>
  <c r="AD30" i="1260"/>
  <c r="F15" i="1263"/>
  <c r="I7" i="1258" s="1"/>
  <c r="J8" i="1259" s="1"/>
  <c r="AJ17" i="1260"/>
  <c r="G7" i="1263"/>
  <c r="G15" s="1"/>
  <c r="C7"/>
  <c r="H16" i="1271"/>
  <c r="H37" s="1"/>
  <c r="AJ10" i="1260"/>
  <c r="L9"/>
  <c r="H8" i="1263" s="1"/>
  <c r="H16" s="1"/>
  <c r="J9" i="1260"/>
  <c r="F8" i="1263" s="1"/>
  <c r="F16" s="1"/>
  <c r="H9" i="1260"/>
  <c r="D8" i="1263" s="1"/>
  <c r="D16" s="1"/>
  <c r="G6" i="1258" s="1"/>
  <c r="K9" i="1271"/>
  <c r="S23" i="1321"/>
  <c r="AA23"/>
  <c r="Y23"/>
  <c r="AD23"/>
  <c r="Q11" i="1266"/>
  <c r="G17" i="1259"/>
  <c r="F19"/>
  <c r="AJ19" s="1"/>
  <c r="I30" s="1"/>
  <c r="Q21" i="1258"/>
  <c r="I34" i="1271"/>
  <c r="I36" s="1"/>
  <c r="J34"/>
  <c r="X34"/>
  <c r="AB34"/>
  <c r="AH34"/>
  <c r="Q34"/>
  <c r="Q36" s="1"/>
  <c r="U34"/>
  <c r="U36" s="1"/>
  <c r="AE34"/>
  <c r="N16" i="1259"/>
  <c r="M17"/>
  <c r="I17"/>
  <c r="H17"/>
  <c r="L17"/>
  <c r="K17"/>
  <c r="J17"/>
  <c r="AL12" i="1269"/>
  <c r="AL11"/>
  <c r="AK51"/>
  <c r="AK9"/>
  <c r="AL20"/>
  <c r="I8"/>
  <c r="G8"/>
  <c r="G59" s="1"/>
  <c r="H8"/>
  <c r="AK28"/>
  <c r="AL17"/>
  <c r="L15" i="1263"/>
  <c r="O7" i="1258" s="1"/>
  <c r="P8" i="1259" s="1"/>
  <c r="H15" i="1263"/>
  <c r="O23" i="1321"/>
  <c r="K23"/>
  <c r="AB23"/>
  <c r="G8" i="1266"/>
  <c r="B7" i="1263"/>
  <c r="B15" s="1"/>
  <c r="H9" i="1271"/>
  <c r="H35" s="1"/>
  <c r="K16" i="1263"/>
  <c r="AK18" i="1271"/>
  <c r="G18" i="1269"/>
  <c r="M16" i="1263"/>
  <c r="L16"/>
  <c r="O16"/>
  <c r="Q23" i="1321"/>
  <c r="W23"/>
  <c r="M23"/>
  <c r="I23"/>
  <c r="B12" i="1263"/>
  <c r="B16" s="1"/>
  <c r="U23" i="1321"/>
  <c r="N16" i="1263"/>
  <c r="V35" i="1271"/>
  <c r="I16" i="1263"/>
  <c r="E16"/>
  <c r="H6" i="1258" s="1"/>
  <c r="AL39" i="1269"/>
  <c r="S4" i="1265"/>
  <c r="S4" i="1264" s="1"/>
  <c r="Q4" i="1320" s="1"/>
  <c r="O4" i="1263" s="1"/>
  <c r="Q4" i="1265"/>
  <c r="Q4" i="1264" s="1"/>
  <c r="O4" i="1320" s="1"/>
  <c r="M4" i="1263" s="1"/>
  <c r="K4" i="1265"/>
  <c r="K4" i="1264" s="1"/>
  <c r="I4" i="1320" s="1"/>
  <c r="G4" i="1263" s="1"/>
  <c r="I4" i="1265"/>
  <c r="I4" i="1264" s="1"/>
  <c r="G4" i="1320" s="1"/>
  <c r="E4" i="1263" s="1"/>
  <c r="AC4" i="1265"/>
  <c r="AC4" i="1264" s="1"/>
  <c r="AA4" i="1320" s="1"/>
  <c r="Y4" i="1263" s="1"/>
  <c r="Q16"/>
  <c r="T6" i="1258" s="1"/>
  <c r="P16" i="1263"/>
  <c r="S6" i="1258" s="1"/>
  <c r="I37" i="1269"/>
  <c r="H47"/>
  <c r="H26" i="1271"/>
  <c r="O31" i="1265"/>
  <c r="I50" i="1269"/>
  <c r="L26" i="1271"/>
  <c r="T9"/>
  <c r="P9"/>
  <c r="N9"/>
  <c r="F21" i="1258"/>
  <c r="F11" i="1266"/>
  <c r="G50" i="1269"/>
  <c r="C16" i="1263"/>
  <c r="X9" i="1271"/>
  <c r="S9"/>
  <c r="R9"/>
  <c r="S16"/>
  <c r="K16"/>
  <c r="J18" i="1269"/>
  <c r="H18"/>
  <c r="J27"/>
  <c r="W9" i="1271"/>
  <c r="U9"/>
  <c r="O9"/>
  <c r="Y9"/>
  <c r="Q9"/>
  <c r="I18" i="1269"/>
  <c r="R36" i="1271"/>
  <c r="AD36"/>
  <c r="G36"/>
  <c r="AK36" s="1"/>
  <c r="R61" i="1269"/>
  <c r="N62"/>
  <c r="M34" i="1271"/>
  <c r="N34"/>
  <c r="P34"/>
  <c r="AJ40" i="1265" l="1"/>
  <c r="C25" i="1326" s="1"/>
  <c r="AJ35" i="1265"/>
  <c r="C20" i="1326" s="1"/>
  <c r="AJ24" i="1265"/>
  <c r="C10" i="1326" s="1"/>
  <c r="AJ37" i="1265"/>
  <c r="C22" i="1326" s="1"/>
  <c r="AJ27" i="1265"/>
  <c r="C13" i="1326" s="1"/>
  <c r="AJ39" i="1265"/>
  <c r="C24" i="1326" s="1"/>
  <c r="AJ38" i="1265"/>
  <c r="C23" i="1326" s="1"/>
  <c r="AJ23" i="1265"/>
  <c r="C9" i="1326" s="1"/>
  <c r="AJ25" i="1265"/>
  <c r="C11" i="1326" s="1"/>
  <c r="AJ36" i="1265"/>
  <c r="C21" i="1326" s="1"/>
  <c r="AJ28" i="1265"/>
  <c r="C14" i="1326" s="1"/>
  <c r="AJ26" i="1265"/>
  <c r="C12" i="1326" s="1"/>
  <c r="AJ9" i="1260"/>
  <c r="R21" i="1258"/>
  <c r="S14" i="1264"/>
  <c r="S7" i="1259" s="1"/>
  <c r="AB11" i="1266"/>
  <c r="AC14" i="1264"/>
  <c r="AC7" i="1259" s="1"/>
  <c r="I21" i="1258"/>
  <c r="J14" i="1264"/>
  <c r="J7" i="1259" s="1"/>
  <c r="J20" s="1"/>
  <c r="R8"/>
  <c r="J21" i="1258"/>
  <c r="K14" i="1264"/>
  <c r="K7" i="1259" s="1"/>
  <c r="X21" i="1258"/>
  <c r="Y14" i="1264"/>
  <c r="Y7" i="1259" s="1"/>
  <c r="T18" i="1266"/>
  <c r="T20" s="1"/>
  <c r="U8" i="1259"/>
  <c r="N11" i="1266"/>
  <c r="O14" i="1264"/>
  <c r="O7" i="1259" s="1"/>
  <c r="H18" i="1266"/>
  <c r="I8" i="1259"/>
  <c r="I21" s="1"/>
  <c r="K11" i="1266"/>
  <c r="L14" i="1264"/>
  <c r="L7" i="1259" s="1"/>
  <c r="L20" s="1"/>
  <c r="L21" i="1258"/>
  <c r="M14" i="1264"/>
  <c r="M7" i="1259" s="1"/>
  <c r="M20" s="1"/>
  <c r="G60" i="1269"/>
  <c r="G26"/>
  <c r="G63" s="1"/>
  <c r="AK18"/>
  <c r="AD7" i="1264"/>
  <c r="AJ22" i="1265"/>
  <c r="C8" i="1326" s="1"/>
  <c r="K25" i="1260"/>
  <c r="K24" s="1"/>
  <c r="C11" i="1263"/>
  <c r="C15" s="1"/>
  <c r="F7" i="1258" s="1"/>
  <c r="G8" i="1259" s="1"/>
  <c r="K21" i="1258"/>
  <c r="I22" i="1259"/>
  <c r="M25" i="1260"/>
  <c r="L9" i="1258" s="1"/>
  <c r="F9"/>
  <c r="I25" i="1260"/>
  <c r="J46" i="1269" s="1"/>
  <c r="J45" s="1"/>
  <c r="L25" i="1260"/>
  <c r="K9" i="1258" s="1"/>
  <c r="H24" i="1260"/>
  <c r="H23" s="1"/>
  <c r="O59" i="1269"/>
  <c r="O26"/>
  <c r="O63" s="1"/>
  <c r="K25" i="1271"/>
  <c r="K24" s="1"/>
  <c r="K23" s="1"/>
  <c r="K28" s="1"/>
  <c r="M9" i="1258"/>
  <c r="O46" i="1269"/>
  <c r="O45" s="1"/>
  <c r="O25" i="1271"/>
  <c r="O24" s="1"/>
  <c r="O23" s="1"/>
  <c r="O38" s="1"/>
  <c r="L50" i="1269"/>
  <c r="V21" i="1266"/>
  <c r="W11" i="1265" s="1"/>
  <c r="R21" i="1266"/>
  <c r="S11" i="1265" s="1"/>
  <c r="S42" s="1"/>
  <c r="AH50" i="1269"/>
  <c r="AH48" s="1"/>
  <c r="U50"/>
  <c r="U48" s="1"/>
  <c r="U67" s="1"/>
  <c r="W50"/>
  <c r="W48" s="1"/>
  <c r="W67" s="1"/>
  <c r="Y50"/>
  <c r="Y48" s="1"/>
  <c r="Y67" s="1"/>
  <c r="AA50"/>
  <c r="AA48" s="1"/>
  <c r="AA67" s="1"/>
  <c r="T21" i="1266"/>
  <c r="U11" i="1265" s="1"/>
  <c r="Z50" i="1269"/>
  <c r="Z48" s="1"/>
  <c r="AJ32" i="1265"/>
  <c r="C17" i="1326" s="1"/>
  <c r="AJ34" i="1265"/>
  <c r="C19" i="1326" s="1"/>
  <c r="I20" i="1258"/>
  <c r="AJ33" i="1265"/>
  <c r="C18" i="1326" s="1"/>
  <c r="AJ20" i="1265"/>
  <c r="C6" i="1326" s="1"/>
  <c r="AJ21" i="1265"/>
  <c r="C7" i="1326" s="1"/>
  <c r="W7" i="1264"/>
  <c r="X7"/>
  <c r="L39" i="1271"/>
  <c r="U30" i="1260"/>
  <c r="AH7" i="1264"/>
  <c r="G21" i="1258"/>
  <c r="AD61" i="1269"/>
  <c r="Q64"/>
  <c r="AD59"/>
  <c r="R60"/>
  <c r="X37" i="1271"/>
  <c r="I35"/>
  <c r="AG37"/>
  <c r="AI39"/>
  <c r="Z38"/>
  <c r="U37"/>
  <c r="L35"/>
  <c r="R65" i="1269"/>
  <c r="T65"/>
  <c r="AB62"/>
  <c r="P64"/>
  <c r="G11" i="1266"/>
  <c r="AB50" i="1269"/>
  <c r="AB48" s="1"/>
  <c r="AD50"/>
  <c r="AD48" s="1"/>
  <c r="S19" i="1258"/>
  <c r="W6" i="1263"/>
  <c r="W14" s="1"/>
  <c r="T17" i="1264"/>
  <c r="X6" i="1263"/>
  <c r="X14" s="1"/>
  <c r="AC8" i="1258"/>
  <c r="AC19" s="1"/>
  <c r="O17" i="1264"/>
  <c r="S30" i="1260"/>
  <c r="L11" i="1266"/>
  <c r="J11"/>
  <c r="U6" i="1263"/>
  <c r="U14" s="1"/>
  <c r="Y30" i="1260"/>
  <c r="E11" i="1266"/>
  <c r="R6" i="1263"/>
  <c r="R14" s="1"/>
  <c r="AA6"/>
  <c r="AA14" s="1"/>
  <c r="AE30" i="1260"/>
  <c r="W8" i="1258"/>
  <c r="X17" i="1264" s="1"/>
  <c r="S6" i="1263"/>
  <c r="S14" s="1"/>
  <c r="Q8" i="1258"/>
  <c r="R17" i="1264" s="1"/>
  <c r="AF28" i="1271"/>
  <c r="AA28"/>
  <c r="P6" i="1263"/>
  <c r="P14" s="1"/>
  <c r="R30" i="1260"/>
  <c r="X30"/>
  <c r="AG30"/>
  <c r="AC30"/>
  <c r="P7" i="1258"/>
  <c r="H62" i="1269"/>
  <c r="T30" i="1260"/>
  <c r="N19" i="1258"/>
  <c r="AF8"/>
  <c r="AF15" i="1266" s="1"/>
  <c r="P26" i="1269"/>
  <c r="P63" s="1"/>
  <c r="AG59"/>
  <c r="L26"/>
  <c r="L63" s="1"/>
  <c r="T26"/>
  <c r="AK27"/>
  <c r="F77" s="1"/>
  <c r="AI13" i="1266"/>
  <c r="K59" i="1269"/>
  <c r="AI26"/>
  <c r="AI63" s="1"/>
  <c r="AF26"/>
  <c r="AF63" s="1"/>
  <c r="W26"/>
  <c r="J39" i="1271"/>
  <c r="P11" i="1266"/>
  <c r="AE28" i="1271"/>
  <c r="P21" i="1258"/>
  <c r="P44" i="1269"/>
  <c r="P66" s="1"/>
  <c r="N17" i="1266"/>
  <c r="F14" i="1264"/>
  <c r="AB30" i="1260"/>
  <c r="AJ28" i="1271"/>
  <c r="AB26" i="1269"/>
  <c r="AB63" s="1"/>
  <c r="AH28" i="1271"/>
  <c r="Q26" i="1269"/>
  <c r="R11" i="1266"/>
  <c r="AC60" i="1269"/>
  <c r="S15" i="1266"/>
  <c r="U44" i="1269" s="1"/>
  <c r="U66" s="1"/>
  <c r="AG28" i="1271"/>
  <c r="H26" i="1269"/>
  <c r="H63" s="1"/>
  <c r="P6" i="1258"/>
  <c r="Q8" i="1264" s="1"/>
  <c r="Q6" i="1259" s="1"/>
  <c r="AA30" i="1260"/>
  <c r="AB35" i="1271"/>
  <c r="U65" i="1269"/>
  <c r="K26"/>
  <c r="K63" s="1"/>
  <c r="S26"/>
  <c r="AI28" i="1271"/>
  <c r="X26" i="1269"/>
  <c r="X63" s="1"/>
  <c r="Z28" i="1271"/>
  <c r="AL25" i="1269"/>
  <c r="AC16" i="1263"/>
  <c r="AF6" i="1258" s="1"/>
  <c r="L7"/>
  <c r="M7"/>
  <c r="V30" i="1260"/>
  <c r="H18" i="1258"/>
  <c r="Q62" i="1269"/>
  <c r="AD28" i="1271"/>
  <c r="U26" i="1269"/>
  <c r="U63" s="1"/>
  <c r="AC26"/>
  <c r="AC63" s="1"/>
  <c r="AF62"/>
  <c r="AD65"/>
  <c r="AI65"/>
  <c r="AA65"/>
  <c r="AB28" i="1271"/>
  <c r="P8" i="1258"/>
  <c r="M6" i="1263"/>
  <c r="M14" s="1"/>
  <c r="Q30" i="1260"/>
  <c r="M6" i="1258"/>
  <c r="N8" i="1264" s="1"/>
  <c r="N6" i="1259" s="1"/>
  <c r="J6" i="1263"/>
  <c r="J14" s="1"/>
  <c r="M8" i="1258"/>
  <c r="J21" i="1259"/>
  <c r="W30" i="1260"/>
  <c r="AF30"/>
  <c r="Z37" i="1271"/>
  <c r="AC28"/>
  <c r="AB21" i="1266"/>
  <c r="AC11" i="1265" s="1"/>
  <c r="Y26" i="1269"/>
  <c r="Y63" s="1"/>
  <c r="Z39" i="1271"/>
  <c r="AJ62" i="1269"/>
  <c r="AE62"/>
  <c r="N21" i="1258"/>
  <c r="N30" i="1260"/>
  <c r="R28" i="1271"/>
  <c r="Q6" i="1258"/>
  <c r="R8" i="1264" s="1"/>
  <c r="V28" i="1271"/>
  <c r="AK19" i="1269"/>
  <c r="AL19" s="1"/>
  <c r="M65"/>
  <c r="M26"/>
  <c r="M63" s="1"/>
  <c r="AG26"/>
  <c r="AG63" s="1"/>
  <c r="X65"/>
  <c r="AH65"/>
  <c r="AH60"/>
  <c r="AC65"/>
  <c r="AC62"/>
  <c r="H59"/>
  <c r="X62"/>
  <c r="AC64"/>
  <c r="H61"/>
  <c r="I59"/>
  <c r="J59"/>
  <c r="AG65"/>
  <c r="AB61"/>
  <c r="H65"/>
  <c r="Y60"/>
  <c r="AC59"/>
  <c r="X59"/>
  <c r="Y64"/>
  <c r="Y62"/>
  <c r="AC61"/>
  <c r="J64"/>
  <c r="AB60"/>
  <c r="AB59"/>
  <c r="R64"/>
  <c r="W62"/>
  <c r="W60"/>
  <c r="Z64"/>
  <c r="K65"/>
  <c r="Y65"/>
  <c r="AG64"/>
  <c r="Y59"/>
  <c r="Z59"/>
  <c r="Z65"/>
  <c r="R59"/>
  <c r="J62"/>
  <c r="Z62"/>
  <c r="AI10" i="1258"/>
  <c r="Z21"/>
  <c r="AA17" i="1264"/>
  <c r="Q18" i="1266"/>
  <c r="AB21" i="1258"/>
  <c r="L22" i="1259"/>
  <c r="I19"/>
  <c r="I20"/>
  <c r="G20"/>
  <c r="U21" i="1266"/>
  <c r="V11" i="1265" s="1"/>
  <c r="V42" s="1"/>
  <c r="Y21" i="1266"/>
  <c r="Z11" i="1265" s="1"/>
  <c r="Z42" s="1"/>
  <c r="Z21" i="1266"/>
  <c r="AA11" i="1265" s="1"/>
  <c r="K18" i="1259"/>
  <c r="T18" i="1258"/>
  <c r="K7"/>
  <c r="O6"/>
  <c r="O10" i="1266" s="1"/>
  <c r="Q18" i="1258"/>
  <c r="H64" i="1269"/>
  <c r="AD62"/>
  <c r="AE61"/>
  <c r="W65"/>
  <c r="AF65"/>
  <c r="W59"/>
  <c r="AE59"/>
  <c r="T59"/>
  <c r="AF59"/>
  <c r="AJ65"/>
  <c r="Q59"/>
  <c r="AG38" i="1271"/>
  <c r="Z36"/>
  <c r="K35"/>
  <c r="K36"/>
  <c r="K37"/>
  <c r="AG39"/>
  <c r="I39"/>
  <c r="S37"/>
  <c r="S39"/>
  <c r="L37"/>
  <c r="AB37"/>
  <c r="V7" i="1258"/>
  <c r="W8" i="1259" s="1"/>
  <c r="W12" s="1"/>
  <c r="U8" i="1264"/>
  <c r="U6" i="1259" s="1"/>
  <c r="T10" i="1266"/>
  <c r="H21" i="1259"/>
  <c r="L19" i="1266"/>
  <c r="L23" s="1"/>
  <c r="N19"/>
  <c r="N23" s="1"/>
  <c r="O19"/>
  <c r="O23" s="1"/>
  <c r="M19"/>
  <c r="M23" s="1"/>
  <c r="O50" i="1269" s="1"/>
  <c r="O48" s="1"/>
  <c r="O67" s="1"/>
  <c r="J65"/>
  <c r="H19" i="1266"/>
  <c r="H23" s="1"/>
  <c r="V10"/>
  <c r="AC10"/>
  <c r="W10"/>
  <c r="W9" s="1"/>
  <c r="AE10"/>
  <c r="Y10"/>
  <c r="AD10"/>
  <c r="AH10"/>
  <c r="AH7" i="1258"/>
  <c r="AD7"/>
  <c r="Z7"/>
  <c r="AG7"/>
  <c r="Y7"/>
  <c r="AC7"/>
  <c r="AD8" i="1259" s="1"/>
  <c r="AD12" s="1"/>
  <c r="AE26" i="1269"/>
  <c r="AE63" s="1"/>
  <c r="AJ26"/>
  <c r="N26"/>
  <c r="N63" s="1"/>
  <c r="R26"/>
  <c r="R63" s="1"/>
  <c r="V26"/>
  <c r="Z26"/>
  <c r="AF21" i="1266"/>
  <c r="AD19"/>
  <c r="AD23" s="1"/>
  <c r="AA19"/>
  <c r="AA23" s="1"/>
  <c r="AE19"/>
  <c r="AE23" s="1"/>
  <c r="AE11"/>
  <c r="AE21" i="1258"/>
  <c r="U11" i="1266"/>
  <c r="V7" i="1264"/>
  <c r="U21" i="1258"/>
  <c r="O8"/>
  <c r="L6" i="1263"/>
  <c r="L14" s="1"/>
  <c r="T11" i="1258"/>
  <c r="AD21"/>
  <c r="AD11" i="1266"/>
  <c r="AF21" i="1258"/>
  <c r="AF11" i="1266"/>
  <c r="I11"/>
  <c r="V11"/>
  <c r="V21" i="1258"/>
  <c r="X11" i="1266"/>
  <c r="Z11"/>
  <c r="AA7" i="1264"/>
  <c r="AE15" i="1266"/>
  <c r="AE19" i="1258"/>
  <c r="AA11" i="1266"/>
  <c r="AB7" i="1264"/>
  <c r="AA21" i="1258"/>
  <c r="I61" i="1269"/>
  <c r="I64"/>
  <c r="I62"/>
  <c r="Y8" i="1258"/>
  <c r="V6" i="1263"/>
  <c r="V14" s="1"/>
  <c r="Z15" i="1266"/>
  <c r="AD15"/>
  <c r="AD19" i="1258"/>
  <c r="T8" i="1264"/>
  <c r="S10" i="1266"/>
  <c r="S9" s="1"/>
  <c r="K19"/>
  <c r="K23" s="1"/>
  <c r="S7" i="1258"/>
  <c r="AA7"/>
  <c r="Z10" i="1266"/>
  <c r="U10"/>
  <c r="AA10"/>
  <c r="AB10"/>
  <c r="AG10"/>
  <c r="X10"/>
  <c r="AB7" i="1258"/>
  <c r="AF7"/>
  <c r="X7"/>
  <c r="W7"/>
  <c r="X8" i="1259" s="1"/>
  <c r="X12" s="1"/>
  <c r="U7" i="1258"/>
  <c r="AE7"/>
  <c r="AD26" i="1269"/>
  <c r="AD63" s="1"/>
  <c r="AH26"/>
  <c r="AH63" s="1"/>
  <c r="Q19" i="1266"/>
  <c r="Q23" s="1"/>
  <c r="AG8" i="1258"/>
  <c r="AD6" i="1263"/>
  <c r="AD14" s="1"/>
  <c r="AG11" i="1266"/>
  <c r="AG21" i="1258"/>
  <c r="AC11" i="1266"/>
  <c r="AC21" i="1258"/>
  <c r="AC19" i="1266"/>
  <c r="AC23" s="1"/>
  <c r="AG19"/>
  <c r="AG23" s="1"/>
  <c r="AH19"/>
  <c r="AH23" s="1"/>
  <c r="AA26" i="1269"/>
  <c r="AA63" s="1"/>
  <c r="AH8" i="1258"/>
  <c r="AH19" s="1"/>
  <c r="AE6" i="1263"/>
  <c r="AE14" s="1"/>
  <c r="AH11" i="1266"/>
  <c r="AH21" i="1258"/>
  <c r="Y11" i="1266"/>
  <c r="Z7" i="1264"/>
  <c r="Y21" i="1258"/>
  <c r="M11" i="1266"/>
  <c r="M21" i="1258"/>
  <c r="O11" i="1266"/>
  <c r="O21" i="1258"/>
  <c r="T11" i="1266"/>
  <c r="T21" i="1258"/>
  <c r="T15" i="1266"/>
  <c r="AD17" i="1264"/>
  <c r="U17"/>
  <c r="T19" i="1258"/>
  <c r="V15" i="1266"/>
  <c r="AF17" i="1264"/>
  <c r="V19" i="1258"/>
  <c r="W17" i="1264"/>
  <c r="X15" i="1266"/>
  <c r="X19" i="1258"/>
  <c r="AH17" i="1264"/>
  <c r="AB17"/>
  <c r="AA15" i="1266"/>
  <c r="AA19" i="1258"/>
  <c r="O6" i="1263"/>
  <c r="O14" s="1"/>
  <c r="R8" i="1258"/>
  <c r="P61" i="1269"/>
  <c r="P62"/>
  <c r="AE17" i="1264"/>
  <c r="U15" i="1266"/>
  <c r="V17" i="1264"/>
  <c r="AB8" i="1258"/>
  <c r="Y6" i="1263"/>
  <c r="Y14" s="1"/>
  <c r="S38" i="1271"/>
  <c r="AD17" i="1258"/>
  <c r="AB17"/>
  <c r="AG17"/>
  <c r="AC17"/>
  <c r="AE17"/>
  <c r="Q39" i="1271"/>
  <c r="G18" i="1258"/>
  <c r="R7"/>
  <c r="X50" i="1269"/>
  <c r="X48" s="1"/>
  <c r="AD37" i="1271"/>
  <c r="AJ16" i="1260"/>
  <c r="AK38" i="1269"/>
  <c r="K6" i="1258"/>
  <c r="L8" i="1264" s="1"/>
  <c r="L6" i="1259" s="1"/>
  <c r="Z17" i="1258"/>
  <c r="AA17"/>
  <c r="AD60" i="1269"/>
  <c r="AG62"/>
  <c r="AG61"/>
  <c r="AH59"/>
  <c r="AH61"/>
  <c r="AH64"/>
  <c r="AI59"/>
  <c r="AI61"/>
  <c r="AI64"/>
  <c r="AJ59"/>
  <c r="AJ61"/>
  <c r="AJ64"/>
  <c r="AB65"/>
  <c r="AF64"/>
  <c r="AI62"/>
  <c r="AH62"/>
  <c r="AJ39" i="1271"/>
  <c r="AK27"/>
  <c r="H47" s="1"/>
  <c r="AJ60" i="1269"/>
  <c r="AI60"/>
  <c r="AA61"/>
  <c r="AA62"/>
  <c r="X61"/>
  <c r="X64"/>
  <c r="M64"/>
  <c r="M62"/>
  <c r="M61"/>
  <c r="K61"/>
  <c r="K62"/>
  <c r="U61"/>
  <c r="U64"/>
  <c r="U62"/>
  <c r="K64"/>
  <c r="W64"/>
  <c r="T62"/>
  <c r="R35" i="1271"/>
  <c r="P28"/>
  <c r="M9"/>
  <c r="AK9" s="1"/>
  <c r="H44" s="1"/>
  <c r="Q37"/>
  <c r="AI37"/>
  <c r="AI35"/>
  <c r="AI38"/>
  <c r="AH35"/>
  <c r="AH38"/>
  <c r="AH36"/>
  <c r="AH39"/>
  <c r="AH37"/>
  <c r="F23" i="1321"/>
  <c r="AI23" s="1"/>
  <c r="G18" i="1266"/>
  <c r="G20" s="1"/>
  <c r="J7" i="1258"/>
  <c r="K8" i="1259" s="1"/>
  <c r="K7" i="1263"/>
  <c r="K15" s="1"/>
  <c r="O30" i="1260"/>
  <c r="AE60" i="1269"/>
  <c r="AC35" i="1271"/>
  <c r="R6" i="1258"/>
  <c r="S8" i="1264" s="1"/>
  <c r="S6" i="1259" s="1"/>
  <c r="G19"/>
  <c r="AE39" i="1271"/>
  <c r="AE37"/>
  <c r="AE36"/>
  <c r="AB36"/>
  <c r="AB38"/>
  <c r="J36"/>
  <c r="J37"/>
  <c r="U39"/>
  <c r="U38"/>
  <c r="AE38"/>
  <c r="X38"/>
  <c r="X36"/>
  <c r="X39"/>
  <c r="Q38"/>
  <c r="I37"/>
  <c r="AB39"/>
  <c r="L19" i="1259"/>
  <c r="K19"/>
  <c r="K22"/>
  <c r="O16"/>
  <c r="N17"/>
  <c r="J22"/>
  <c r="J19"/>
  <c r="H19"/>
  <c r="H20"/>
  <c r="H22"/>
  <c r="M19"/>
  <c r="M22"/>
  <c r="H50" i="1269"/>
  <c r="O18" i="1266"/>
  <c r="O18" i="1258"/>
  <c r="H6" i="1265"/>
  <c r="AI8" i="1266"/>
  <c r="AL8" i="1269" s="1"/>
  <c r="E7" i="1258"/>
  <c r="F8" i="1259" s="1"/>
  <c r="N6" i="1258"/>
  <c r="J17"/>
  <c r="J10" i="1266"/>
  <c r="X17" i="1258"/>
  <c r="E6"/>
  <c r="AG60" i="1269"/>
  <c r="G17" i="1258"/>
  <c r="G10" i="1266"/>
  <c r="H8" i="1264"/>
  <c r="H6" i="1259" s="1"/>
  <c r="U17" i="1258"/>
  <c r="L6"/>
  <c r="I6"/>
  <c r="I65" i="1269"/>
  <c r="AK37"/>
  <c r="F78" s="1"/>
  <c r="Q65"/>
  <c r="Y17" i="1258"/>
  <c r="S65" i="1269"/>
  <c r="T28" i="1271"/>
  <c r="T35"/>
  <c r="H17" i="1258"/>
  <c r="I8" i="1264"/>
  <c r="I6" i="1259" s="1"/>
  <c r="H10" i="1266"/>
  <c r="H9" s="1"/>
  <c r="Z35" i="1271"/>
  <c r="AE35"/>
  <c r="I26" i="1269"/>
  <c r="I63" s="1"/>
  <c r="I60"/>
  <c r="M60"/>
  <c r="Q60"/>
  <c r="U60"/>
  <c r="Q28" i="1271"/>
  <c r="Q35"/>
  <c r="AG35"/>
  <c r="O35"/>
  <c r="W28"/>
  <c r="W35"/>
  <c r="J60" i="1269"/>
  <c r="J26"/>
  <c r="J63" s="1"/>
  <c r="V60"/>
  <c r="Z60"/>
  <c r="S35" i="1271"/>
  <c r="S28"/>
  <c r="AF35"/>
  <c r="AK8" i="1269"/>
  <c r="M59"/>
  <c r="F6" i="1258"/>
  <c r="K60" i="1269"/>
  <c r="O60"/>
  <c r="S60"/>
  <c r="AA60"/>
  <c r="AF60"/>
  <c r="Y35" i="1271"/>
  <c r="Y28"/>
  <c r="U28"/>
  <c r="U35"/>
  <c r="H60" i="1269"/>
  <c r="L60"/>
  <c r="P60"/>
  <c r="T60"/>
  <c r="X60"/>
  <c r="AA37" i="1271"/>
  <c r="J35"/>
  <c r="X35"/>
  <c r="X28"/>
  <c r="T64" i="1269"/>
  <c r="N39" i="1271"/>
  <c r="N37"/>
  <c r="N36"/>
  <c r="N35"/>
  <c r="P36"/>
  <c r="P35"/>
  <c r="P37"/>
  <c r="P39"/>
  <c r="P38"/>
  <c r="M36"/>
  <c r="M39"/>
  <c r="I18" i="1266"/>
  <c r="I18" i="1258"/>
  <c r="M37" i="1271"/>
  <c r="T14" i="1266" l="1"/>
  <c r="U10" i="1265" s="1"/>
  <c r="AA9" i="1266"/>
  <c r="AB7" i="1265" s="1"/>
  <c r="AB29" s="1"/>
  <c r="AB9" i="1266"/>
  <c r="AC7" i="1265" s="1"/>
  <c r="U15" i="1264"/>
  <c r="AA11" i="1258"/>
  <c r="AB8" i="1259"/>
  <c r="AB12" s="1"/>
  <c r="Y18" i="1258"/>
  <c r="Z8" i="1259"/>
  <c r="Z12" s="1"/>
  <c r="AG18" i="1258"/>
  <c r="AH8" i="1259"/>
  <c r="AH12" s="1"/>
  <c r="Z18" i="1258"/>
  <c r="AA8" i="1259"/>
  <c r="AA12" s="1"/>
  <c r="AD18" i="1258"/>
  <c r="AE8" i="1259"/>
  <c r="AE12" s="1"/>
  <c r="AH18" i="1258"/>
  <c r="AI8" i="1259"/>
  <c r="AI12" s="1"/>
  <c r="K18" i="1258"/>
  <c r="L8" i="1259"/>
  <c r="L21" s="1"/>
  <c r="R18" i="1258"/>
  <c r="S8" i="1259"/>
  <c r="S12" s="1"/>
  <c r="AE11" i="1258"/>
  <c r="AE22" s="1"/>
  <c r="AF8" i="1259"/>
  <c r="AF12" s="1"/>
  <c r="U18" i="1258"/>
  <c r="V8" i="1259"/>
  <c r="V12" s="1"/>
  <c r="X18" i="1258"/>
  <c r="Y8" i="1259"/>
  <c r="Y12" s="1"/>
  <c r="AF18" i="1258"/>
  <c r="AG8" i="1259"/>
  <c r="AB18" i="1258"/>
  <c r="AC8" i="1259"/>
  <c r="AC12" s="1"/>
  <c r="S18" i="1266"/>
  <c r="S14" s="1"/>
  <c r="T8" i="1259"/>
  <c r="N8"/>
  <c r="N21" s="1"/>
  <c r="L18" i="1258"/>
  <c r="M8" i="1259"/>
  <c r="M21" s="1"/>
  <c r="F7"/>
  <c r="AJ7" s="1"/>
  <c r="G31" s="1"/>
  <c r="AJ14" i="1264"/>
  <c r="P18" i="1258"/>
  <c r="Q8" i="1259"/>
  <c r="U12"/>
  <c r="F21"/>
  <c r="K20"/>
  <c r="K21"/>
  <c r="AC7" i="1264"/>
  <c r="Y7"/>
  <c r="Q15" i="1266"/>
  <c r="S44" i="1269" s="1"/>
  <c r="S66" s="1"/>
  <c r="Q19" i="1258"/>
  <c r="T7" i="1264"/>
  <c r="T6" i="1259"/>
  <c r="R7" i="1264"/>
  <c r="R6" i="1259"/>
  <c r="H18"/>
  <c r="L18"/>
  <c r="I18"/>
  <c r="J9" i="1258"/>
  <c r="I46" i="1269"/>
  <c r="I45" s="1"/>
  <c r="I24" i="1260"/>
  <c r="I23" s="1"/>
  <c r="I30" s="1"/>
  <c r="AJ63" i="1269"/>
  <c r="K20" i="1258"/>
  <c r="AC15" i="1266"/>
  <c r="AE44" i="1269" s="1"/>
  <c r="AE66" s="1"/>
  <c r="I25" i="1271"/>
  <c r="I24" s="1"/>
  <c r="I23" s="1"/>
  <c r="I38" s="1"/>
  <c r="T50" i="1269"/>
  <c r="T48" s="1"/>
  <c r="T67" s="1"/>
  <c r="J25" i="1271"/>
  <c r="J24" s="1"/>
  <c r="J23" s="1"/>
  <c r="J28" s="1"/>
  <c r="J40" s="1"/>
  <c r="G20" i="1258"/>
  <c r="G9"/>
  <c r="V50" i="1269"/>
  <c r="V48" s="1"/>
  <c r="W21" i="1266"/>
  <c r="X11" i="1265" s="1"/>
  <c r="X42" s="1"/>
  <c r="S21" i="1266"/>
  <c r="T11" i="1265" s="1"/>
  <c r="T42" s="1"/>
  <c r="L25" i="1271"/>
  <c r="L24" s="1"/>
  <c r="L23" s="1"/>
  <c r="L28" s="1"/>
  <c r="L40" s="1"/>
  <c r="J24" i="1260"/>
  <c r="J23" s="1"/>
  <c r="F6" i="1263" s="1"/>
  <c r="F14" s="1"/>
  <c r="M11" i="1311"/>
  <c r="L20" i="1258"/>
  <c r="I9"/>
  <c r="K46" i="1269"/>
  <c r="K45" s="1"/>
  <c r="H9" i="1258"/>
  <c r="H20"/>
  <c r="O28" i="1271"/>
  <c r="O40" s="1"/>
  <c r="X21" i="1266"/>
  <c r="Y11" i="1265" s="1"/>
  <c r="Y42" s="1"/>
  <c r="M50" i="1269"/>
  <c r="AG50"/>
  <c r="AG48" s="1"/>
  <c r="AC50"/>
  <c r="AC48" s="1"/>
  <c r="AC67" s="1"/>
  <c r="AF50"/>
  <c r="AF48" s="1"/>
  <c r="AJ50"/>
  <c r="AJ48" s="1"/>
  <c r="AI50"/>
  <c r="AI48" s="1"/>
  <c r="AE50"/>
  <c r="AE48" s="1"/>
  <c r="N50"/>
  <c r="N48" s="1"/>
  <c r="N67" s="1"/>
  <c r="G24" i="1260"/>
  <c r="G23" s="1"/>
  <c r="G30" s="1"/>
  <c r="F20" i="1258"/>
  <c r="C15" i="1326"/>
  <c r="D13" s="1"/>
  <c r="C26"/>
  <c r="D18" s="1"/>
  <c r="F29" i="1258"/>
  <c r="C10" i="1325"/>
  <c r="L46" i="1269"/>
  <c r="L45" s="1"/>
  <c r="J20" i="1258"/>
  <c r="AF10" i="1266"/>
  <c r="AF9" s="1"/>
  <c r="AG8" i="1264"/>
  <c r="J9" i="1266"/>
  <c r="K7" i="1265" s="1"/>
  <c r="K29" s="1"/>
  <c r="Q7" i="1264"/>
  <c r="G9" i="1266"/>
  <c r="W19" i="1258"/>
  <c r="P11"/>
  <c r="P22" s="1"/>
  <c r="AC40" i="1271"/>
  <c r="P17" i="1258"/>
  <c r="AC11"/>
  <c r="AC22" s="1"/>
  <c r="Q17"/>
  <c r="W15" i="1266"/>
  <c r="W17" s="1"/>
  <c r="K38" i="1271"/>
  <c r="AG17" i="1264"/>
  <c r="S7"/>
  <c r="P8"/>
  <c r="F75" i="1269"/>
  <c r="I16" i="1266"/>
  <c r="I22" s="1"/>
  <c r="P18"/>
  <c r="M17" i="1258"/>
  <c r="AF19"/>
  <c r="M11"/>
  <c r="U9" i="1266"/>
  <c r="U12" s="1"/>
  <c r="V8" i="1265" s="1"/>
  <c r="AI40" i="1271"/>
  <c r="L18" i="1266"/>
  <c r="L20" s="1"/>
  <c r="AH40" i="1271"/>
  <c r="Z40"/>
  <c r="S17" i="1266"/>
  <c r="AD9"/>
  <c r="AE7" i="1265" s="1"/>
  <c r="P10" i="1266"/>
  <c r="P9" s="1"/>
  <c r="Q7" i="1265" s="1"/>
  <c r="Q29" s="1"/>
  <c r="M18" i="1258"/>
  <c r="AD40" i="1271"/>
  <c r="Z9" i="1266"/>
  <c r="Z12" s="1"/>
  <c r="AA8" i="1265" s="1"/>
  <c r="AA30" s="1"/>
  <c r="M18" i="1266"/>
  <c r="M20" s="1"/>
  <c r="M15"/>
  <c r="M19" i="1258"/>
  <c r="N17" i="1264"/>
  <c r="Q10" i="1266"/>
  <c r="Q9" s="1"/>
  <c r="R7" i="1265" s="1"/>
  <c r="R29" s="1"/>
  <c r="AB40" i="1271"/>
  <c r="Q17" i="1264"/>
  <c r="P15" i="1266"/>
  <c r="P19" i="1258"/>
  <c r="M35" i="1271"/>
  <c r="Q11" i="1258"/>
  <c r="Q22" s="1"/>
  <c r="M10" i="1266"/>
  <c r="M9" s="1"/>
  <c r="N7" i="1265" s="1"/>
  <c r="N29" s="1"/>
  <c r="H46" i="1269"/>
  <c r="H45" s="1"/>
  <c r="S40" i="1271"/>
  <c r="W40"/>
  <c r="V40"/>
  <c r="R40"/>
  <c r="P40"/>
  <c r="U40"/>
  <c r="Q40"/>
  <c r="T40"/>
  <c r="AH11" i="1258"/>
  <c r="AH22" s="1"/>
  <c r="F16" i="1266"/>
  <c r="F22" s="1"/>
  <c r="H25" i="1271"/>
  <c r="H24" s="1"/>
  <c r="H23" s="1"/>
  <c r="AE7" i="1264"/>
  <c r="R11" i="1258"/>
  <c r="R22" s="1"/>
  <c r="R17"/>
  <c r="K10" i="1266"/>
  <c r="K9" s="1"/>
  <c r="L7" i="1265" s="1"/>
  <c r="L29" s="1"/>
  <c r="S18" i="1258"/>
  <c r="O17"/>
  <c r="R10" i="1266"/>
  <c r="R9" s="1"/>
  <c r="S7" i="1265" s="1"/>
  <c r="S29" s="1"/>
  <c r="K18" i="1266"/>
  <c r="K20" s="1"/>
  <c r="AI11"/>
  <c r="Y11" i="1258"/>
  <c r="Y22" s="1"/>
  <c r="AI21"/>
  <c r="O9" i="1266"/>
  <c r="O12" s="1"/>
  <c r="P8" i="1265" s="1"/>
  <c r="P30" s="1"/>
  <c r="X9" i="1266"/>
  <c r="X12" s="1"/>
  <c r="Y8" i="1265" s="1"/>
  <c r="Y30" s="1"/>
  <c r="O11" i="1258"/>
  <c r="R18" i="1266"/>
  <c r="R20" s="1"/>
  <c r="K17" i="1258"/>
  <c r="AC18"/>
  <c r="AE18"/>
  <c r="AK39" i="1271"/>
  <c r="J47" s="1"/>
  <c r="P19" i="1266"/>
  <c r="P23" s="1"/>
  <c r="AB15"/>
  <c r="AB19" i="1258"/>
  <c r="AI17" i="1264"/>
  <c r="U17" i="1266"/>
  <c r="W44" i="1269"/>
  <c r="M46"/>
  <c r="M45" s="1"/>
  <c r="L24" i="1260"/>
  <c r="L23" s="1"/>
  <c r="M25" i="1271"/>
  <c r="M24" s="1"/>
  <c r="M23" s="1"/>
  <c r="M38" s="1"/>
  <c r="M24" i="1260"/>
  <c r="M23" s="1"/>
  <c r="N46" i="1269"/>
  <c r="N45" s="1"/>
  <c r="N25" i="1271"/>
  <c r="N24" s="1"/>
  <c r="N23" s="1"/>
  <c r="AG15" i="1266"/>
  <c r="AG19" i="1258"/>
  <c r="AG11"/>
  <c r="AG22" s="1"/>
  <c r="AB15" i="1264"/>
  <c r="AA18" i="1266"/>
  <c r="AA20" s="1"/>
  <c r="AD17"/>
  <c r="AF44" i="1269"/>
  <c r="AF66" s="1"/>
  <c r="Z17" i="1266"/>
  <c r="AB44" i="1269"/>
  <c r="Y15" i="1266"/>
  <c r="Y19" i="1258"/>
  <c r="Z17" i="1264"/>
  <c r="Z15" s="1"/>
  <c r="AG44" i="1269"/>
  <c r="AG66" s="1"/>
  <c r="AE17" i="1266"/>
  <c r="W12"/>
  <c r="X8" i="1265" s="1"/>
  <c r="X7"/>
  <c r="Q50" i="1269"/>
  <c r="Q48" s="1"/>
  <c r="O21" i="1266"/>
  <c r="P50" i="1269"/>
  <c r="P48" s="1"/>
  <c r="P52" s="1"/>
  <c r="P53" s="1"/>
  <c r="N21" i="1266"/>
  <c r="T9"/>
  <c r="V11" i="1258"/>
  <c r="W15" i="1264"/>
  <c r="V18" i="1266"/>
  <c r="V20" s="1"/>
  <c r="S17" i="1264"/>
  <c r="R15" i="1266"/>
  <c r="R19" i="1258"/>
  <c r="AC44" i="1269"/>
  <c r="AC66" s="1"/>
  <c r="AA17" i="1266"/>
  <c r="X17"/>
  <c r="Z44" i="1269"/>
  <c r="Z52" s="1"/>
  <c r="Z53" s="1"/>
  <c r="V17" i="1266"/>
  <c r="X44" i="1269"/>
  <c r="X66" s="1"/>
  <c r="T17" i="1266"/>
  <c r="V44" i="1269"/>
  <c r="V66" s="1"/>
  <c r="AH15" i="1266"/>
  <c r="AH21"/>
  <c r="AI11" i="1265" s="1"/>
  <c r="AI42" s="1"/>
  <c r="AG21" i="1266"/>
  <c r="AH11" i="1265" s="1"/>
  <c r="AH42" s="1"/>
  <c r="AC21" i="1266"/>
  <c r="AD11" i="1265" s="1"/>
  <c r="AD42" s="1"/>
  <c r="Q20" i="1266"/>
  <c r="AF16" i="1264"/>
  <c r="AF15" s="1"/>
  <c r="AE18" i="1266"/>
  <c r="AE20" s="1"/>
  <c r="V15" i="1264"/>
  <c r="U18" i="1266"/>
  <c r="U20" s="1"/>
  <c r="W18"/>
  <c r="W20" s="1"/>
  <c r="W18" i="1258"/>
  <c r="X11"/>
  <c r="X22" s="1"/>
  <c r="Y15" i="1264"/>
  <c r="X18" i="1266"/>
  <c r="AF11" i="1258"/>
  <c r="AF22" s="1"/>
  <c r="AG16" i="1264"/>
  <c r="AF18" i="1266"/>
  <c r="AF20" s="1"/>
  <c r="AB11" i="1258"/>
  <c r="AB22" s="1"/>
  <c r="AC16" i="1264"/>
  <c r="AB18" i="1266"/>
  <c r="AB20" s="1"/>
  <c r="AG9"/>
  <c r="U11" i="1258"/>
  <c r="U22" s="1"/>
  <c r="S12" i="1266"/>
  <c r="T8" i="1265" s="1"/>
  <c r="T7"/>
  <c r="S11" i="1258"/>
  <c r="O15" i="1266"/>
  <c r="O14" s="1"/>
  <c r="P10" i="1265" s="1"/>
  <c r="P17" i="1264"/>
  <c r="O19" i="1258"/>
  <c r="AG11" i="1265"/>
  <c r="AG42" s="1"/>
  <c r="AF17" i="1266"/>
  <c r="AH44" i="1269"/>
  <c r="AH66" s="1"/>
  <c r="U52"/>
  <c r="U53" s="1"/>
  <c r="AD16" i="1264"/>
  <c r="AD15" s="1"/>
  <c r="AC18" i="1266"/>
  <c r="AC20" s="1"/>
  <c r="Y18"/>
  <c r="Y20" s="1"/>
  <c r="AH16" i="1264"/>
  <c r="AG18" i="1266"/>
  <c r="AG20" s="1"/>
  <c r="Z11" i="1258"/>
  <c r="Z22" s="1"/>
  <c r="AA15" i="1264"/>
  <c r="Z18" i="1266"/>
  <c r="Z20" s="1"/>
  <c r="AD11" i="1258"/>
  <c r="AD22" s="1"/>
  <c r="AD18" i="1266"/>
  <c r="AD20" s="1"/>
  <c r="AE16" i="1264"/>
  <c r="AE15" s="1"/>
  <c r="AI16"/>
  <c r="AH18" i="1266"/>
  <c r="AH20" s="1"/>
  <c r="AH9"/>
  <c r="Y9"/>
  <c r="AE9"/>
  <c r="W11" i="1258"/>
  <c r="AC9" i="1266"/>
  <c r="V9"/>
  <c r="H20"/>
  <c r="U7" i="1264"/>
  <c r="M21" i="1266"/>
  <c r="AF17" i="1258"/>
  <c r="AH17"/>
  <c r="AK62" i="1269"/>
  <c r="H75" s="1"/>
  <c r="AK64"/>
  <c r="H77" s="1"/>
  <c r="AK59"/>
  <c r="H73" s="1"/>
  <c r="AI7" i="1264"/>
  <c r="AC42" i="1265"/>
  <c r="AA42"/>
  <c r="W42"/>
  <c r="U42"/>
  <c r="X40" i="1271"/>
  <c r="Y40"/>
  <c r="AH27" i="1320"/>
  <c r="AJ35" i="1271"/>
  <c r="AK17"/>
  <c r="AK10"/>
  <c r="N18" i="1259"/>
  <c r="AK26" i="1269"/>
  <c r="F76" s="1"/>
  <c r="K40" i="1271"/>
  <c r="G21" i="1259"/>
  <c r="V18" i="1258"/>
  <c r="N7"/>
  <c r="O8" i="1259" s="1"/>
  <c r="F18" i="1266"/>
  <c r="F20" s="1"/>
  <c r="F18" i="1258"/>
  <c r="J18"/>
  <c r="J18" i="1266"/>
  <c r="J20" s="1"/>
  <c r="AA40" i="1271"/>
  <c r="AF40"/>
  <c r="AG40"/>
  <c r="AE40"/>
  <c r="P16" i="1259"/>
  <c r="O17"/>
  <c r="N22"/>
  <c r="N19"/>
  <c r="N20"/>
  <c r="AK65" i="1269"/>
  <c r="H78" s="1"/>
  <c r="O20" i="1266"/>
  <c r="H19" i="1265"/>
  <c r="AJ19" s="1"/>
  <c r="I48" s="1"/>
  <c r="AJ6"/>
  <c r="E18" i="1258"/>
  <c r="E18" i="1266"/>
  <c r="E20" s="1"/>
  <c r="N10"/>
  <c r="N9" s="1"/>
  <c r="O7" i="1265" s="1"/>
  <c r="O8" i="1264"/>
  <c r="N17" i="1258"/>
  <c r="V17"/>
  <c r="AF7" i="1264"/>
  <c r="E10" i="1266"/>
  <c r="E9" s="1"/>
  <c r="E12" s="1"/>
  <c r="E17" i="1258"/>
  <c r="F8" i="1264"/>
  <c r="F6" i="1259" s="1"/>
  <c r="W17" i="1258"/>
  <c r="I17"/>
  <c r="I10" i="1266"/>
  <c r="I9" s="1"/>
  <c r="J7" i="1265" s="1"/>
  <c r="J8" i="1264"/>
  <c r="J6" i="1259" s="1"/>
  <c r="L10" i="1266"/>
  <c r="L9" s="1"/>
  <c r="M7" i="1265" s="1"/>
  <c r="L17" i="1258"/>
  <c r="M8" i="1264"/>
  <c r="M6" i="1259" s="1"/>
  <c r="T17" i="1258"/>
  <c r="S17"/>
  <c r="D6" i="1263"/>
  <c r="D14" s="1"/>
  <c r="H30" i="1260"/>
  <c r="G8" i="1258"/>
  <c r="K23" i="1260"/>
  <c r="H12" i="1266"/>
  <c r="I8" i="1265" s="1"/>
  <c r="I30" s="1"/>
  <c r="I7"/>
  <c r="I29" s="1"/>
  <c r="AK60" i="1269"/>
  <c r="H74" s="1"/>
  <c r="W63"/>
  <c r="F17" i="1258"/>
  <c r="G8" i="1264"/>
  <c r="G6" i="1259" s="1"/>
  <c r="F10" i="1266"/>
  <c r="AI6" i="1258"/>
  <c r="F73" i="1269"/>
  <c r="Z63"/>
  <c r="V63"/>
  <c r="T63"/>
  <c r="F74"/>
  <c r="S63"/>
  <c r="Q63"/>
  <c r="I20" i="1266"/>
  <c r="AA18" i="1258"/>
  <c r="H29" l="1"/>
  <c r="AI15" i="1264"/>
  <c r="AI21" s="1"/>
  <c r="T25" i="1266"/>
  <c r="U12" i="1265" s="1"/>
  <c r="U43" s="1"/>
  <c r="AB12" i="1266"/>
  <c r="AC8" i="1265" s="1"/>
  <c r="F20" i="1259"/>
  <c r="S20" i="1266"/>
  <c r="T12" i="1259"/>
  <c r="H7" i="1265"/>
  <c r="H29" s="1"/>
  <c r="J38" i="1271"/>
  <c r="G18" i="1259"/>
  <c r="J18"/>
  <c r="AC15" i="1264"/>
  <c r="AC21" s="1"/>
  <c r="X15"/>
  <c r="X21" s="1"/>
  <c r="M18" i="1259"/>
  <c r="AH15" i="1264"/>
  <c r="AH21" s="1"/>
  <c r="T15"/>
  <c r="T21" s="1"/>
  <c r="S15"/>
  <c r="S21" s="1"/>
  <c r="AG15"/>
  <c r="Q17" i="1266"/>
  <c r="Q14"/>
  <c r="R10" i="1265" s="1"/>
  <c r="R41" s="1"/>
  <c r="AJ8" i="1259"/>
  <c r="P7" i="1264"/>
  <c r="P6" i="1259"/>
  <c r="AG7" i="1264"/>
  <c r="AG6" i="1259"/>
  <c r="AG12" s="1"/>
  <c r="O7" i="1264"/>
  <c r="O6" i="1259"/>
  <c r="O18" s="1"/>
  <c r="F18"/>
  <c r="L38" i="1271"/>
  <c r="D22" i="1326"/>
  <c r="D24"/>
  <c r="D20"/>
  <c r="D23"/>
  <c r="D25"/>
  <c r="D21"/>
  <c r="D19"/>
  <c r="D7"/>
  <c r="D9"/>
  <c r="D11"/>
  <c r="D8"/>
  <c r="D10"/>
  <c r="D12"/>
  <c r="D14"/>
  <c r="I28" i="1271"/>
  <c r="I40" s="1"/>
  <c r="E6" i="1263"/>
  <c r="E14" s="1"/>
  <c r="H8" i="1258"/>
  <c r="AC17" i="1266"/>
  <c r="O22" i="1258"/>
  <c r="M22"/>
  <c r="J30" i="1260"/>
  <c r="I8" i="1258"/>
  <c r="F8"/>
  <c r="C6" i="1263"/>
  <c r="C14" s="1"/>
  <c r="P21" i="1266"/>
  <c r="Q11" i="1265" s="1"/>
  <c r="Q42" s="1"/>
  <c r="F21" i="1266"/>
  <c r="K49" i="1269"/>
  <c r="K48" s="1"/>
  <c r="K67" s="1"/>
  <c r="L21" i="1266"/>
  <c r="M11" i="1265" s="1"/>
  <c r="M42" s="1"/>
  <c r="AD21" i="1266"/>
  <c r="AE11" i="1265" s="1"/>
  <c r="AE42" s="1"/>
  <c r="AA21" i="1266"/>
  <c r="AB11" i="1265" s="1"/>
  <c r="AB42" s="1"/>
  <c r="AE21" i="1266"/>
  <c r="AF11" i="1265" s="1"/>
  <c r="AF42" s="1"/>
  <c r="D17" i="1326"/>
  <c r="D6"/>
  <c r="D10" i="1325"/>
  <c r="J12" i="1266"/>
  <c r="K8" i="1265" s="1"/>
  <c r="K30" s="1"/>
  <c r="G12" i="1266"/>
  <c r="H8" i="1265" s="1"/>
  <c r="H30" s="1"/>
  <c r="AK35" i="1271"/>
  <c r="J44" s="1"/>
  <c r="AD12" i="1266"/>
  <c r="AE8" i="1265" s="1"/>
  <c r="AA12" i="1266"/>
  <c r="P14"/>
  <c r="Q10" i="1265" s="1"/>
  <c r="Q41" s="1"/>
  <c r="V7"/>
  <c r="V29" s="1"/>
  <c r="V21" i="1264"/>
  <c r="Y44" i="1269"/>
  <c r="Y66" s="1"/>
  <c r="I21" i="1266"/>
  <c r="J11" i="1265" s="1"/>
  <c r="J42" s="1"/>
  <c r="AA7"/>
  <c r="AA29" s="1"/>
  <c r="AF52" i="1269"/>
  <c r="AF53" s="1"/>
  <c r="R14" i="1266"/>
  <c r="S10" i="1265" s="1"/>
  <c r="S41" s="1"/>
  <c r="R50" i="1269"/>
  <c r="R48" s="1"/>
  <c r="R67" s="1"/>
  <c r="AF14" i="1266"/>
  <c r="AG10" i="1265" s="1"/>
  <c r="AG41" s="1"/>
  <c r="P7"/>
  <c r="P29" s="1"/>
  <c r="Q12" i="1266"/>
  <c r="R8" i="1265" s="1"/>
  <c r="R30" s="1"/>
  <c r="M14" i="1266"/>
  <c r="N10" i="1265" s="1"/>
  <c r="N41" s="1"/>
  <c r="P12" i="1266"/>
  <c r="Q8" i="1265" s="1"/>
  <c r="Q30" s="1"/>
  <c r="P67" i="1269"/>
  <c r="E16" i="1266"/>
  <c r="E22" s="1"/>
  <c r="P20"/>
  <c r="Z21" i="1264"/>
  <c r="H16" i="1266"/>
  <c r="H22" s="1"/>
  <c r="M12"/>
  <c r="N8" i="1265" s="1"/>
  <c r="N30" s="1"/>
  <c r="AI19" i="1266"/>
  <c r="AA14"/>
  <c r="AB10" i="1265" s="1"/>
  <c r="R44" i="1269"/>
  <c r="R66" s="1"/>
  <c r="P17" i="1266"/>
  <c r="M17"/>
  <c r="O44" i="1269"/>
  <c r="O66" s="1"/>
  <c r="G16" i="1266"/>
  <c r="G22" s="1"/>
  <c r="AE21" i="1264"/>
  <c r="AB21"/>
  <c r="F7" i="1265"/>
  <c r="K12" i="1266"/>
  <c r="L8" i="1265" s="1"/>
  <c r="L30" s="1"/>
  <c r="U21" i="1264"/>
  <c r="Y21"/>
  <c r="AD21"/>
  <c r="Z66" i="1269"/>
  <c r="R12" i="1266"/>
  <c r="S8" i="1265" s="1"/>
  <c r="S30" s="1"/>
  <c r="V52" i="1269"/>
  <c r="V53" s="1"/>
  <c r="Y7" i="1265"/>
  <c r="Y29" s="1"/>
  <c r="AG52" i="1269"/>
  <c r="AG53" s="1"/>
  <c r="AG69" s="1"/>
  <c r="U68"/>
  <c r="P68"/>
  <c r="AG67"/>
  <c r="V14" i="1266"/>
  <c r="W10" i="1265" s="1"/>
  <c r="N11"/>
  <c r="N42" s="1"/>
  <c r="AD7"/>
  <c r="AD29" s="1"/>
  <c r="AC12" i="1266"/>
  <c r="AD8" i="1265" s="1"/>
  <c r="AF7"/>
  <c r="AF29" s="1"/>
  <c r="AE12" i="1266"/>
  <c r="AF8" i="1265" s="1"/>
  <c r="Y12" i="1266"/>
  <c r="Z8" i="1265" s="1"/>
  <c r="Z30" s="1"/>
  <c r="Z7"/>
  <c r="Z29" s="1"/>
  <c r="Q44" i="1269"/>
  <c r="Q66" s="1"/>
  <c r="O17" i="1266"/>
  <c r="T10" i="1265"/>
  <c r="T41" s="1"/>
  <c r="S25" i="1266"/>
  <c r="X20"/>
  <c r="X14"/>
  <c r="S50" i="1269"/>
  <c r="S48" s="1"/>
  <c r="Q21" i="1266"/>
  <c r="AE52" i="1269"/>
  <c r="AE67"/>
  <c r="AI67"/>
  <c r="AJ67"/>
  <c r="AJ44"/>
  <c r="AJ52" s="1"/>
  <c r="AJ53" s="1"/>
  <c r="AH14" i="1266"/>
  <c r="AH17"/>
  <c r="T44" i="1269"/>
  <c r="R17" i="1266"/>
  <c r="Q67" i="1269"/>
  <c r="AH52"/>
  <c r="AH53" s="1"/>
  <c r="AG7" i="1265"/>
  <c r="AG29" s="1"/>
  <c r="AF12" i="1266"/>
  <c r="AG8" i="1265" s="1"/>
  <c r="Z14" i="1266"/>
  <c r="AC14"/>
  <c r="AD14"/>
  <c r="AE10" i="1265" s="1"/>
  <c r="AE41" s="1"/>
  <c r="W14" i="1266"/>
  <c r="K8" i="1258"/>
  <c r="L30" i="1260"/>
  <c r="H6" i="1263"/>
  <c r="H14" s="1"/>
  <c r="U14" i="1266"/>
  <c r="M28" i="1271"/>
  <c r="J50" i="1269"/>
  <c r="V12" i="1266"/>
  <c r="W8" i="1265" s="1"/>
  <c r="W7"/>
  <c r="W29" s="1"/>
  <c r="AI7"/>
  <c r="AI29" s="1"/>
  <c r="AH12" i="1266"/>
  <c r="AI8" i="1265" s="1"/>
  <c r="AI30" s="1"/>
  <c r="AH7"/>
  <c r="AH29" s="1"/>
  <c r="AG12" i="1266"/>
  <c r="AH8" i="1265" s="1"/>
  <c r="AH30" s="1"/>
  <c r="T12" i="1266"/>
  <c r="U7" i="1265"/>
  <c r="U29" s="1"/>
  <c r="O11"/>
  <c r="O42" s="1"/>
  <c r="P11"/>
  <c r="P42" s="1"/>
  <c r="AC52" i="1269"/>
  <c r="AC53" s="1"/>
  <c r="AC69" s="1"/>
  <c r="AE14" i="1266"/>
  <c r="Y17"/>
  <c r="AA44" i="1269"/>
  <c r="Y14" i="1266"/>
  <c r="AB66" i="1269"/>
  <c r="AB52"/>
  <c r="AB53" s="1"/>
  <c r="AI44"/>
  <c r="AI52" s="1"/>
  <c r="AI53" s="1"/>
  <c r="AG14" i="1266"/>
  <c r="AG17"/>
  <c r="N38" i="1271"/>
  <c r="N28"/>
  <c r="L8" i="1258"/>
  <c r="M30" i="1260"/>
  <c r="I6" i="1263"/>
  <c r="I14" s="1"/>
  <c r="W66" i="1269"/>
  <c r="W52"/>
  <c r="AB17" i="1266"/>
  <c r="AD44" i="1269"/>
  <c r="AB14" i="1266"/>
  <c r="X52" i="1269"/>
  <c r="X53" s="1"/>
  <c r="AE29" i="1265"/>
  <c r="U69" i="1269"/>
  <c r="AH67"/>
  <c r="V67"/>
  <c r="AB67"/>
  <c r="X67"/>
  <c r="AF67"/>
  <c r="AF21" i="1264"/>
  <c r="AI23" i="1266"/>
  <c r="AJ37" i="1271"/>
  <c r="AK37" s="1"/>
  <c r="J45" s="1"/>
  <c r="H45"/>
  <c r="AK16"/>
  <c r="W21" i="1264"/>
  <c r="U41" i="1265"/>
  <c r="N18" i="1266"/>
  <c r="N11" i="1258"/>
  <c r="N22" s="1"/>
  <c r="AI7"/>
  <c r="N18"/>
  <c r="AI18" s="1"/>
  <c r="D12" i="1325" s="1"/>
  <c r="O21" i="1259"/>
  <c r="AC30" i="1265"/>
  <c r="AC29"/>
  <c r="V22" i="1258"/>
  <c r="S22"/>
  <c r="T22"/>
  <c r="W22"/>
  <c r="AA22"/>
  <c r="Q16" i="1259"/>
  <c r="P17"/>
  <c r="O24"/>
  <c r="O19"/>
  <c r="O22"/>
  <c r="O20"/>
  <c r="O25" i="1266"/>
  <c r="P12" i="1265" s="1"/>
  <c r="P41"/>
  <c r="AJ8" i="1266"/>
  <c r="AK6" i="1265"/>
  <c r="G48"/>
  <c r="N12" i="1266"/>
  <c r="O29" i="1265"/>
  <c r="V30"/>
  <c r="X29"/>
  <c r="X30"/>
  <c r="AK63" i="1269"/>
  <c r="H76" s="1"/>
  <c r="AI17" i="1258"/>
  <c r="D11" i="1325" s="1"/>
  <c r="AJ8" i="1264"/>
  <c r="L12" i="1266"/>
  <c r="M29" i="1265"/>
  <c r="I12" i="1266"/>
  <c r="J29" i="1265"/>
  <c r="T29"/>
  <c r="T30"/>
  <c r="G15" i="1266"/>
  <c r="G11" i="1258"/>
  <c r="G22" s="1"/>
  <c r="H17" i="1264"/>
  <c r="G19" i="1258"/>
  <c r="K30" i="1260"/>
  <c r="J8" i="1258"/>
  <c r="G6" i="1263"/>
  <c r="G14" s="1"/>
  <c r="F9" i="1266"/>
  <c r="AK9" i="1260"/>
  <c r="AJ6" i="1258"/>
  <c r="F26"/>
  <c r="F8" i="1265"/>
  <c r="H28" i="1271"/>
  <c r="H38"/>
  <c r="D18" i="1325" l="1"/>
  <c r="H27" i="1258"/>
  <c r="J17" i="1264"/>
  <c r="F15" i="1266"/>
  <c r="H44" i="1269" s="1"/>
  <c r="H66" s="1"/>
  <c r="H19" i="1258"/>
  <c r="AG21" i="1264"/>
  <c r="AB8" i="1265"/>
  <c r="AB30" s="1"/>
  <c r="H15" i="1266"/>
  <c r="H14" s="1"/>
  <c r="I10" i="1265" s="1"/>
  <c r="I41" s="1"/>
  <c r="AJ6" i="1259"/>
  <c r="G29" s="1"/>
  <c r="AJ16" i="1264"/>
  <c r="I17"/>
  <c r="H11" i="1258"/>
  <c r="H22" s="1"/>
  <c r="F19"/>
  <c r="I19"/>
  <c r="H26"/>
  <c r="C8" i="1323"/>
  <c r="F11" i="1258"/>
  <c r="F22" s="1"/>
  <c r="G17" i="1264"/>
  <c r="I15" i="1266"/>
  <c r="K44" i="1269" s="1"/>
  <c r="K66" s="1"/>
  <c r="I11" i="1258"/>
  <c r="I22" s="1"/>
  <c r="H49" i="1269"/>
  <c r="H48" s="1"/>
  <c r="H67" s="1"/>
  <c r="G11" i="1265"/>
  <c r="G42" s="1"/>
  <c r="M25" i="1266"/>
  <c r="M26" s="1"/>
  <c r="G49" i="1269"/>
  <c r="G48" s="1"/>
  <c r="I49"/>
  <c r="I48" s="1"/>
  <c r="I67" s="1"/>
  <c r="J49"/>
  <c r="J48" s="1"/>
  <c r="J67" s="1"/>
  <c r="Q52"/>
  <c r="Q53" s="1"/>
  <c r="F29" i="1265"/>
  <c r="AJ31" s="1"/>
  <c r="I51" s="1"/>
  <c r="AJ9"/>
  <c r="G51" s="1"/>
  <c r="P25" i="1266"/>
  <c r="Q12" i="1265" s="1"/>
  <c r="Q43" s="1"/>
  <c r="Y52" i="1269"/>
  <c r="Y68" s="1"/>
  <c r="R25" i="1266"/>
  <c r="S12" i="1265" s="1"/>
  <c r="S43" s="1"/>
  <c r="AA25" i="1266"/>
  <c r="AC68" i="1269"/>
  <c r="O52"/>
  <c r="O53" s="1"/>
  <c r="AK8" i="1259"/>
  <c r="J16" i="1266"/>
  <c r="J22" s="1"/>
  <c r="AF25"/>
  <c r="AF26" s="1"/>
  <c r="AG13" i="1265" s="1"/>
  <c r="AG44" s="1"/>
  <c r="G21" i="1266"/>
  <c r="H11" i="1265" s="1"/>
  <c r="H42" s="1"/>
  <c r="V25" i="1266"/>
  <c r="W12" i="1265" s="1"/>
  <c r="W43" s="1"/>
  <c r="AH28" i="1320"/>
  <c r="R52" i="1269"/>
  <c r="R53" s="1"/>
  <c r="H21" i="1266"/>
  <c r="I11" i="1265" s="1"/>
  <c r="I42" s="1"/>
  <c r="AD25" i="1266"/>
  <c r="AD26" s="1"/>
  <c r="AE13" i="1265" s="1"/>
  <c r="AE44" s="1"/>
  <c r="AG68" i="1269"/>
  <c r="AB25" i="1266"/>
  <c r="AC10" i="1265"/>
  <c r="AC41" s="1"/>
  <c r="AG25" i="1266"/>
  <c r="AH10" i="1265"/>
  <c r="AH41" s="1"/>
  <c r="AA66" i="1269"/>
  <c r="AA52"/>
  <c r="U25" i="1266"/>
  <c r="V10" i="1265"/>
  <c r="V41" s="1"/>
  <c r="X10"/>
  <c r="X41" s="1"/>
  <c r="W25" i="1266"/>
  <c r="AC25"/>
  <c r="AD10" i="1265"/>
  <c r="AD41" s="1"/>
  <c r="T66" i="1269"/>
  <c r="T52"/>
  <c r="AH25" i="1266"/>
  <c r="AI10" i="1265"/>
  <c r="R11"/>
  <c r="R42" s="1"/>
  <c r="Q25" i="1266"/>
  <c r="X25"/>
  <c r="Y10" i="1265"/>
  <c r="Y41" s="1"/>
  <c r="T12"/>
  <c r="T43" s="1"/>
  <c r="S26" i="1266"/>
  <c r="T13" i="1265" s="1"/>
  <c r="T44" s="1"/>
  <c r="AD52" i="1269"/>
  <c r="AD53" s="1"/>
  <c r="AD66"/>
  <c r="W53"/>
  <c r="W68"/>
  <c r="L15" i="1266"/>
  <c r="L19" i="1258"/>
  <c r="M17" i="1264"/>
  <c r="L11" i="1258"/>
  <c r="L22" s="1"/>
  <c r="N40" i="1271"/>
  <c r="Y25" i="1266"/>
  <c r="Z10" i="1265"/>
  <c r="Z41" s="1"/>
  <c r="AE25" i="1266"/>
  <c r="AF10" i="1265"/>
  <c r="AF41" s="1"/>
  <c r="U8"/>
  <c r="U30" s="1"/>
  <c r="T26" i="1266"/>
  <c r="U13" i="1265" s="1"/>
  <c r="U44" s="1"/>
  <c r="M40" i="1271"/>
  <c r="K19" i="1258"/>
  <c r="K15" i="1266"/>
  <c r="L17" i="1264"/>
  <c r="K11" i="1258"/>
  <c r="K22" s="1"/>
  <c r="K16" i="1266"/>
  <c r="K22" s="1"/>
  <c r="Z25"/>
  <c r="AA10" i="1265"/>
  <c r="AA41" s="1"/>
  <c r="AE53" i="1269"/>
  <c r="AE68"/>
  <c r="S52"/>
  <c r="S67"/>
  <c r="J8" i="1265"/>
  <c r="J30" s="1"/>
  <c r="M8"/>
  <c r="M30" s="1"/>
  <c r="O8"/>
  <c r="O30" s="1"/>
  <c r="AE30"/>
  <c r="P69" i="1269"/>
  <c r="AD67"/>
  <c r="AH68"/>
  <c r="AH69"/>
  <c r="Z67"/>
  <c r="AB68"/>
  <c r="V68"/>
  <c r="AF68"/>
  <c r="AF69"/>
  <c r="X68"/>
  <c r="AK50"/>
  <c r="W41" i="1265"/>
  <c r="AJ7" i="1258"/>
  <c r="F27"/>
  <c r="N20" i="1266"/>
  <c r="N14"/>
  <c r="O10" i="1265" s="1"/>
  <c r="AI10" i="1266"/>
  <c r="AL9" i="1271" s="1"/>
  <c r="R16" i="1259"/>
  <c r="Q17"/>
  <c r="P20"/>
  <c r="P19"/>
  <c r="P24"/>
  <c r="P22"/>
  <c r="P21"/>
  <c r="P18"/>
  <c r="E21" i="1266"/>
  <c r="P43" i="1265"/>
  <c r="O26" i="1266"/>
  <c r="AF30" i="1265"/>
  <c r="W30"/>
  <c r="AG30"/>
  <c r="AD30"/>
  <c r="I44" i="1269"/>
  <c r="G14" i="1266"/>
  <c r="G17"/>
  <c r="J11" i="1258"/>
  <c r="J15" i="1266"/>
  <c r="L44" i="1269" s="1"/>
  <c r="K17" i="1264"/>
  <c r="J19" i="1258"/>
  <c r="F12" i="1266"/>
  <c r="G7" i="1265"/>
  <c r="AI9" i="1266"/>
  <c r="AL18" i="1269" s="1"/>
  <c r="H40" i="1271"/>
  <c r="AB41" i="1265"/>
  <c r="F30"/>
  <c r="F36" i="1258" l="1"/>
  <c r="F14" i="1266"/>
  <c r="G10" i="1265" s="1"/>
  <c r="G41" s="1"/>
  <c r="F17" i="1266"/>
  <c r="AA26"/>
  <c r="AB13" i="1265" s="1"/>
  <c r="AB44" s="1"/>
  <c r="AB12"/>
  <c r="AB43" s="1"/>
  <c r="J44" i="1269"/>
  <c r="J66" s="1"/>
  <c r="H17" i="1266"/>
  <c r="I14"/>
  <c r="J10" i="1265" s="1"/>
  <c r="J41" s="1"/>
  <c r="K52" i="1269"/>
  <c r="K53" s="1"/>
  <c r="H52"/>
  <c r="H53" s="1"/>
  <c r="I17" i="1266"/>
  <c r="Q68" i="1269"/>
  <c r="L49"/>
  <c r="L48" s="1"/>
  <c r="Y53"/>
  <c r="Y69" s="1"/>
  <c r="AK6" i="1259"/>
  <c r="P26" i="1266"/>
  <c r="Q13" i="1265" s="1"/>
  <c r="Q44" s="1"/>
  <c r="R26" i="1266"/>
  <c r="S13" i="1265" s="1"/>
  <c r="S44" s="1"/>
  <c r="G32" i="1259"/>
  <c r="O68" i="1269"/>
  <c r="AG12" i="1265"/>
  <c r="AG43" s="1"/>
  <c r="J21" i="1266"/>
  <c r="K11" i="1265" s="1"/>
  <c r="K42" s="1"/>
  <c r="AE12"/>
  <c r="AE43" s="1"/>
  <c r="V26" i="1266"/>
  <c r="W13" i="1265" s="1"/>
  <c r="W44" s="1"/>
  <c r="R68" i="1269"/>
  <c r="N12" i="1265"/>
  <c r="N43" s="1"/>
  <c r="N13"/>
  <c r="N44" s="1"/>
  <c r="H25" i="1266"/>
  <c r="H26" s="1"/>
  <c r="I13" i="1265" s="1"/>
  <c r="I44" s="1"/>
  <c r="S53" i="1269"/>
  <c r="S68"/>
  <c r="AE69"/>
  <c r="Q69"/>
  <c r="AA12" i="1265"/>
  <c r="AA43" s="1"/>
  <c r="Z26" i="1266"/>
  <c r="AA13" i="1265" s="1"/>
  <c r="AA44" s="1"/>
  <c r="AI16" i="1266"/>
  <c r="Y12" i="1265"/>
  <c r="Y43" s="1"/>
  <c r="X26" i="1266"/>
  <c r="Y13" i="1265" s="1"/>
  <c r="Y44" s="1"/>
  <c r="T53" i="1269"/>
  <c r="T68"/>
  <c r="AD12" i="1265"/>
  <c r="AD43" s="1"/>
  <c r="AC26" i="1266"/>
  <c r="AD13" i="1265" s="1"/>
  <c r="AD44" s="1"/>
  <c r="V12"/>
  <c r="V43" s="1"/>
  <c r="U26" i="1266"/>
  <c r="V13" i="1265" s="1"/>
  <c r="V44" s="1"/>
  <c r="AH12"/>
  <c r="AH43" s="1"/>
  <c r="AG26" i="1266"/>
  <c r="AH13" i="1265" s="1"/>
  <c r="AH44" s="1"/>
  <c r="AC12"/>
  <c r="AC43" s="1"/>
  <c r="AB26" i="1266"/>
  <c r="AC13" i="1265" s="1"/>
  <c r="AC44" s="1"/>
  <c r="M44" i="1269"/>
  <c r="M66" s="1"/>
  <c r="K14" i="1266"/>
  <c r="L10" i="1265" s="1"/>
  <c r="L41" s="1"/>
  <c r="K17" i="1266"/>
  <c r="AF12" i="1265"/>
  <c r="AF43" s="1"/>
  <c r="AE26" i="1266"/>
  <c r="AF13" i="1265" s="1"/>
  <c r="AF44" s="1"/>
  <c r="Z12"/>
  <c r="Z43" s="1"/>
  <c r="Y26" i="1266"/>
  <c r="Z13" i="1265" s="1"/>
  <c r="Z44" s="1"/>
  <c r="N44" i="1269"/>
  <c r="L14" i="1266"/>
  <c r="L17"/>
  <c r="W69" i="1269"/>
  <c r="R12" i="1265"/>
  <c r="R43" s="1"/>
  <c r="Q26" i="1266"/>
  <c r="R13" i="1265" s="1"/>
  <c r="R44" s="1"/>
  <c r="AI12"/>
  <c r="AH26" i="1266"/>
  <c r="AI13" i="1265" s="1"/>
  <c r="X12"/>
  <c r="X43" s="1"/>
  <c r="W26" i="1266"/>
  <c r="X13" i="1265" s="1"/>
  <c r="X44" s="1"/>
  <c r="AA53" i="1269"/>
  <c r="AA68"/>
  <c r="P13" i="1265"/>
  <c r="P44" s="1"/>
  <c r="V69" i="1269"/>
  <c r="R69"/>
  <c r="X69"/>
  <c r="AB69"/>
  <c r="AD69"/>
  <c r="AD68"/>
  <c r="O69"/>
  <c r="Z68"/>
  <c r="AI41" i="1265"/>
  <c r="AJ38" i="1271"/>
  <c r="AI20" i="1266"/>
  <c r="AI18"/>
  <c r="N25"/>
  <c r="O12" i="1265" s="1"/>
  <c r="O41"/>
  <c r="Q19" i="1259"/>
  <c r="Q22"/>
  <c r="Q24"/>
  <c r="Q20"/>
  <c r="Q18"/>
  <c r="Q21"/>
  <c r="S16"/>
  <c r="R17"/>
  <c r="F11" i="1265"/>
  <c r="F42" s="1"/>
  <c r="G67" i="1269"/>
  <c r="I52"/>
  <c r="I66"/>
  <c r="G25" i="1266"/>
  <c r="G26" s="1"/>
  <c r="H10" i="1265"/>
  <c r="H41" s="1"/>
  <c r="J14" i="1266"/>
  <c r="K10" i="1265" s="1"/>
  <c r="J17" i="1266"/>
  <c r="J22" i="1258"/>
  <c r="G8" i="1265"/>
  <c r="AI12" i="1266"/>
  <c r="G29" i="1265"/>
  <c r="AJ29" s="1"/>
  <c r="I49" s="1"/>
  <c r="AJ7"/>
  <c r="F25" i="1266" l="1"/>
  <c r="G12" i="1265" s="1"/>
  <c r="G43" s="1"/>
  <c r="J52" i="1269"/>
  <c r="J68" s="1"/>
  <c r="K68"/>
  <c r="I25" i="1266"/>
  <c r="J12" i="1265" s="1"/>
  <c r="J43" s="1"/>
  <c r="H68" i="1269"/>
  <c r="I2" i="1327"/>
  <c r="G36" i="1258"/>
  <c r="L67" i="1269"/>
  <c r="L52"/>
  <c r="L53" s="1"/>
  <c r="I12" i="1265"/>
  <c r="I43" s="1"/>
  <c r="AA69" i="1269"/>
  <c r="M10" i="1265"/>
  <c r="M41" s="1"/>
  <c r="L25" i="1266"/>
  <c r="N52" i="1269"/>
  <c r="N66"/>
  <c r="T69"/>
  <c r="M49"/>
  <c r="K21" i="1266"/>
  <c r="AI22"/>
  <c r="S69" i="1269"/>
  <c r="AJ66"/>
  <c r="Z69"/>
  <c r="K69"/>
  <c r="AI44" i="1265"/>
  <c r="AI43"/>
  <c r="AJ40" i="1271"/>
  <c r="AI66" i="1269"/>
  <c r="O43" i="1265"/>
  <c r="N26" i="1266"/>
  <c r="AJ18"/>
  <c r="T16" i="1259"/>
  <c r="S17"/>
  <c r="R20"/>
  <c r="R24"/>
  <c r="R22"/>
  <c r="R21"/>
  <c r="R19"/>
  <c r="R18"/>
  <c r="I53" i="1269"/>
  <c r="I68"/>
  <c r="H12" i="1265"/>
  <c r="H43" s="1"/>
  <c r="H13"/>
  <c r="H44" s="1"/>
  <c r="L66" i="1269"/>
  <c r="J25" i="1266"/>
  <c r="K12" i="1265" s="1"/>
  <c r="AK7"/>
  <c r="G49"/>
  <c r="G30"/>
  <c r="AJ30" s="1"/>
  <c r="I50" s="1"/>
  <c r="AJ8"/>
  <c r="G50" s="1"/>
  <c r="AJ9" i="1266"/>
  <c r="H69" i="1269"/>
  <c r="F26" i="1266" l="1"/>
  <c r="G13" i="1265" s="1"/>
  <c r="G44" s="1"/>
  <c r="J53" i="1269"/>
  <c r="J69" s="1"/>
  <c r="I26" i="1266"/>
  <c r="J13" i="1265" s="1"/>
  <c r="J44" s="1"/>
  <c r="L11"/>
  <c r="AJ11" s="1"/>
  <c r="G53" s="1"/>
  <c r="K25" i="1266"/>
  <c r="AI21"/>
  <c r="N53" i="1269"/>
  <c r="N68"/>
  <c r="M12" i="1265"/>
  <c r="M43" s="1"/>
  <c r="L26" i="1266"/>
  <c r="M13" i="1265" s="1"/>
  <c r="M44" s="1"/>
  <c r="M48" i="1269"/>
  <c r="AK49"/>
  <c r="O13" i="1265"/>
  <c r="O44" s="1"/>
  <c r="AJ69" i="1269"/>
  <c r="AJ68"/>
  <c r="I69"/>
  <c r="AI69"/>
  <c r="AI68"/>
  <c r="U16" i="1259"/>
  <c r="T17"/>
  <c r="S23"/>
  <c r="S19"/>
  <c r="S22"/>
  <c r="S20"/>
  <c r="S24"/>
  <c r="S18"/>
  <c r="S21"/>
  <c r="S25"/>
  <c r="J26" i="1266"/>
  <c r="K13" i="1265" s="1"/>
  <c r="L68" i="1269"/>
  <c r="K41" i="1265"/>
  <c r="N69" i="1269" l="1"/>
  <c r="M52"/>
  <c r="M67"/>
  <c r="AK67" s="1"/>
  <c r="H80" s="1"/>
  <c r="AK48"/>
  <c r="F80" s="1"/>
  <c r="L12" i="1265"/>
  <c r="L43" s="1"/>
  <c r="K26" i="1266"/>
  <c r="L13" i="1265" s="1"/>
  <c r="L44" s="1"/>
  <c r="L42"/>
  <c r="AJ42" s="1"/>
  <c r="I53" s="1"/>
  <c r="V16" i="1259"/>
  <c r="U17"/>
  <c r="T19"/>
  <c r="T23"/>
  <c r="T24"/>
  <c r="T22"/>
  <c r="T21"/>
  <c r="T20"/>
  <c r="T18"/>
  <c r="T25"/>
  <c r="K43" i="1265"/>
  <c r="L69" i="1269"/>
  <c r="M53" l="1"/>
  <c r="M68"/>
  <c r="U19" i="1259"/>
  <c r="U24"/>
  <c r="U22"/>
  <c r="U20"/>
  <c r="U23"/>
  <c r="U21"/>
  <c r="U18"/>
  <c r="U25"/>
  <c r="W16"/>
  <c r="V17"/>
  <c r="K44" i="1265"/>
  <c r="M69" i="1269" l="1"/>
  <c r="X16" i="1259"/>
  <c r="W17"/>
  <c r="V24"/>
  <c r="V19"/>
  <c r="V22"/>
  <c r="V23"/>
  <c r="V20"/>
  <c r="V21"/>
  <c r="V18"/>
  <c r="V25"/>
  <c r="W22" l="1"/>
  <c r="W21"/>
  <c r="W23"/>
  <c r="W19"/>
  <c r="W20"/>
  <c r="W24"/>
  <c r="W18"/>
  <c r="W25"/>
  <c r="Y16"/>
  <c r="X17"/>
  <c r="Z16" l="1"/>
  <c r="Y17"/>
  <c r="X19"/>
  <c r="X22"/>
  <c r="X23"/>
  <c r="X21"/>
  <c r="X20"/>
  <c r="X24"/>
  <c r="X18"/>
  <c r="X25"/>
  <c r="AA21" i="1264" l="1"/>
  <c r="AA16" i="1259"/>
  <c r="Z17"/>
  <c r="Y24"/>
  <c r="Y19"/>
  <c r="Y23"/>
  <c r="Y18"/>
  <c r="Y22"/>
  <c r="Y20"/>
  <c r="Y21"/>
  <c r="Y25"/>
  <c r="N24" l="1"/>
  <c r="N7" i="1264"/>
  <c r="AB16" i="1259"/>
  <c r="AA17"/>
  <c r="Z19"/>
  <c r="Z20"/>
  <c r="Z22"/>
  <c r="Z24"/>
  <c r="Z23"/>
  <c r="Z21"/>
  <c r="Z25"/>
  <c r="Z18"/>
  <c r="AC16" l="1"/>
  <c r="AB17"/>
  <c r="AA19"/>
  <c r="AA24"/>
  <c r="AA23"/>
  <c r="AA22"/>
  <c r="AA20"/>
  <c r="AA18"/>
  <c r="AA25"/>
  <c r="AA21"/>
  <c r="AB19" l="1"/>
  <c r="AB24"/>
  <c r="AB20"/>
  <c r="AB22"/>
  <c r="AB23"/>
  <c r="AB18"/>
  <c r="AB25"/>
  <c r="AB21"/>
  <c r="AD16"/>
  <c r="AC17"/>
  <c r="AC24" l="1"/>
  <c r="AC19"/>
  <c r="AC23"/>
  <c r="AC22"/>
  <c r="AC20"/>
  <c r="AC18"/>
  <c r="AC25"/>
  <c r="AC21"/>
  <c r="AE16"/>
  <c r="AD17"/>
  <c r="AD20" l="1"/>
  <c r="AD22"/>
  <c r="AD19"/>
  <c r="AD24"/>
  <c r="AD21"/>
  <c r="AD23"/>
  <c r="AD18"/>
  <c r="AD25"/>
  <c r="AF16"/>
  <c r="AE17"/>
  <c r="AE22" l="1"/>
  <c r="AE23"/>
  <c r="AE21"/>
  <c r="AE20"/>
  <c r="AE19"/>
  <c r="AE24"/>
  <c r="AE18"/>
  <c r="AE25"/>
  <c r="AG16"/>
  <c r="AH16" s="1"/>
  <c r="AI16" s="1"/>
  <c r="AI17" s="1"/>
  <c r="AF17"/>
  <c r="AH17" l="1"/>
  <c r="AG17"/>
  <c r="AF19"/>
  <c r="AF23"/>
  <c r="AF20"/>
  <c r="AF24"/>
  <c r="AF21"/>
  <c r="AF22"/>
  <c r="AF18"/>
  <c r="AF25"/>
  <c r="AH19" l="1"/>
  <c r="AH22"/>
  <c r="AH24"/>
  <c r="AH20"/>
  <c r="AH23"/>
  <c r="AH21"/>
  <c r="AH18"/>
  <c r="AH25"/>
  <c r="AG20"/>
  <c r="AG23"/>
  <c r="AG24"/>
  <c r="AG19"/>
  <c r="AG22"/>
  <c r="AG21"/>
  <c r="AG25"/>
  <c r="AG18"/>
  <c r="AI19" l="1"/>
  <c r="AI22"/>
  <c r="AI24"/>
  <c r="AI20"/>
  <c r="AI23"/>
  <c r="AI18"/>
  <c r="AI21"/>
  <c r="AI25"/>
  <c r="AJ18" l="1"/>
  <c r="I29" s="1"/>
  <c r="AJ20"/>
  <c r="I31" s="1"/>
  <c r="AJ21"/>
  <c r="I32" s="1"/>
  <c r="H15" i="1264" l="1"/>
  <c r="H10" i="1259"/>
  <c r="H23" l="1"/>
  <c r="I10"/>
  <c r="I15" i="1264"/>
  <c r="I23" i="1259" l="1"/>
  <c r="K15" i="1264" l="1"/>
  <c r="K10" i="1259"/>
  <c r="J15" i="1264"/>
  <c r="J10" i="1259"/>
  <c r="J23" l="1"/>
  <c r="K23"/>
  <c r="M10" l="1"/>
  <c r="M15" i="1264"/>
  <c r="L10" i="1259"/>
  <c r="L15" i="1264"/>
  <c r="L23" i="1259" l="1"/>
  <c r="M23"/>
  <c r="N15" i="1264" l="1"/>
  <c r="N21" s="1"/>
  <c r="N10" i="1259"/>
  <c r="O10"/>
  <c r="O15" i="1264"/>
  <c r="O21" s="1"/>
  <c r="P15" l="1"/>
  <c r="P21" s="1"/>
  <c r="P10" i="1259"/>
  <c r="O23"/>
  <c r="O12"/>
  <c r="O25" s="1"/>
  <c r="N23"/>
  <c r="N12"/>
  <c r="N25" s="1"/>
  <c r="Q15" i="1264" l="1"/>
  <c r="Q21" s="1"/>
  <c r="Q10" i="1259"/>
  <c r="P23"/>
  <c r="P12"/>
  <c r="P25" s="1"/>
  <c r="Q12" l="1"/>
  <c r="Q25" s="1"/>
  <c r="Q23"/>
  <c r="R15" i="1264"/>
  <c r="R10" i="1259"/>
  <c r="R12" l="1"/>
  <c r="R23"/>
  <c r="R21" i="1264"/>
  <c r="R25" i="1259" l="1"/>
  <c r="K52" i="1328"/>
  <c r="K55" l="1"/>
  <c r="C7" i="1311" s="1"/>
  <c r="F12" i="1264" s="1"/>
  <c r="J52" i="1312"/>
  <c r="F52" i="1328"/>
  <c r="D52" l="1"/>
  <c r="F55"/>
  <c r="J55" i="1312"/>
  <c r="C10" i="1311" s="1"/>
  <c r="C12" s="1"/>
  <c r="F27" i="1260"/>
  <c r="F26" s="1"/>
  <c r="E52" i="1312"/>
  <c r="D55" i="1328"/>
  <c r="K7" i="1311"/>
  <c r="AJ12" i="1264"/>
  <c r="E10" i="1328" l="1"/>
  <c r="E12"/>
  <c r="E11"/>
  <c r="E13"/>
  <c r="E14"/>
  <c r="F25" i="1260"/>
  <c r="G47" i="1269"/>
  <c r="AK47" s="1"/>
  <c r="G26" i="1271"/>
  <c r="AK26" s="1"/>
  <c r="AJ26" i="1260"/>
  <c r="AJ27"/>
  <c r="C52" i="1312"/>
  <c r="H54" i="1324"/>
  <c r="E55" i="1312"/>
  <c r="D5" i="1314" s="1"/>
  <c r="E9" i="1328"/>
  <c r="E17"/>
  <c r="E21"/>
  <c r="E29"/>
  <c r="E37"/>
  <c r="E41"/>
  <c r="E45"/>
  <c r="E48"/>
  <c r="E52"/>
  <c r="E6"/>
  <c r="E18"/>
  <c r="E22"/>
  <c r="E30"/>
  <c r="E34"/>
  <c r="E38"/>
  <c r="E42"/>
  <c r="E46"/>
  <c r="E49"/>
  <c r="E53"/>
  <c r="E7"/>
  <c r="E15"/>
  <c r="E19"/>
  <c r="E23"/>
  <c r="E27"/>
  <c r="E31"/>
  <c r="E35"/>
  <c r="E39"/>
  <c r="E43"/>
  <c r="E47"/>
  <c r="E50"/>
  <c r="E54"/>
  <c r="E8"/>
  <c r="E16"/>
  <c r="E20"/>
  <c r="E24"/>
  <c r="E28"/>
  <c r="E36"/>
  <c r="E40"/>
  <c r="E44"/>
  <c r="E51"/>
  <c r="E33"/>
  <c r="E26"/>
  <c r="E32"/>
  <c r="E25"/>
  <c r="E55"/>
  <c r="E5"/>
  <c r="D17" i="1314" l="1"/>
  <c r="D16"/>
  <c r="D12"/>
  <c r="D11"/>
  <c r="I54" i="1324"/>
  <c r="H55"/>
  <c r="C55" i="1312"/>
  <c r="D52" l="1"/>
  <c r="D12"/>
  <c r="D11"/>
  <c r="D13"/>
  <c r="D14"/>
  <c r="D25"/>
  <c r="D42"/>
  <c r="D31"/>
  <c r="D24"/>
  <c r="D16"/>
  <c r="D46"/>
  <c r="D45"/>
  <c r="D34"/>
  <c r="D7"/>
  <c r="D20"/>
  <c r="D22"/>
  <c r="D32"/>
  <c r="D43"/>
  <c r="D40"/>
  <c r="D38"/>
  <c r="D26"/>
  <c r="D19"/>
  <c r="D8"/>
  <c r="D41"/>
  <c r="D47"/>
  <c r="D50"/>
  <c r="D33"/>
  <c r="D23"/>
  <c r="D37"/>
  <c r="D28"/>
  <c r="D17"/>
  <c r="D51"/>
  <c r="D27"/>
  <c r="D54"/>
  <c r="D44"/>
  <c r="D18"/>
  <c r="D53"/>
  <c r="D36"/>
  <c r="D48"/>
  <c r="D35"/>
  <c r="D30"/>
  <c r="D29"/>
  <c r="D49"/>
  <c r="D39"/>
  <c r="D21"/>
  <c r="D6"/>
  <c r="D10"/>
  <c r="D9"/>
  <c r="D15"/>
  <c r="K54" i="1324"/>
  <c r="K55" s="1"/>
  <c r="I55"/>
  <c r="AJ19" i="1264"/>
  <c r="AJ18"/>
  <c r="G9" i="1259"/>
  <c r="G22" s="1"/>
  <c r="AJ20" i="1264"/>
  <c r="G15"/>
  <c r="G10" i="1259"/>
  <c r="F10"/>
  <c r="F23" s="1"/>
  <c r="F9"/>
  <c r="F22" s="1"/>
  <c r="J54" i="1324" l="1"/>
  <c r="J16"/>
  <c r="J14"/>
  <c r="J13"/>
  <c r="J15"/>
  <c r="J27"/>
  <c r="J19"/>
  <c r="J52"/>
  <c r="J10"/>
  <c r="J49"/>
  <c r="J18"/>
  <c r="J33"/>
  <c r="J12"/>
  <c r="J37"/>
  <c r="J41"/>
  <c r="J36"/>
  <c r="J29"/>
  <c r="J28"/>
  <c r="J21"/>
  <c r="J55"/>
  <c r="J20"/>
  <c r="J46"/>
  <c r="J45"/>
  <c r="J31"/>
  <c r="J26"/>
  <c r="J38"/>
  <c r="J11"/>
  <c r="J51"/>
  <c r="J39"/>
  <c r="J23"/>
  <c r="J8"/>
  <c r="J42"/>
  <c r="J40"/>
  <c r="J48"/>
  <c r="J53"/>
  <c r="J30"/>
  <c r="J22"/>
  <c r="J35"/>
  <c r="J9"/>
  <c r="J7"/>
  <c r="J43"/>
  <c r="J47"/>
  <c r="J44"/>
  <c r="J50"/>
  <c r="J24"/>
  <c r="J17"/>
  <c r="J32"/>
  <c r="J25"/>
  <c r="J34"/>
  <c r="AJ22" i="1259"/>
  <c r="I33" s="1"/>
  <c r="AJ10"/>
  <c r="G34" s="1"/>
  <c r="AJ9"/>
  <c r="G33" s="1"/>
  <c r="G23"/>
  <c r="AJ23" s="1"/>
  <c r="I34" s="1"/>
  <c r="D5" i="1312" l="1"/>
  <c r="D55" s="1"/>
  <c r="B10" i="1311"/>
  <c r="E9" i="1258" l="1"/>
  <c r="AJ25" i="1260"/>
  <c r="AI9" i="1258" s="1"/>
  <c r="F28" s="1"/>
  <c r="G46" i="1269"/>
  <c r="G25" i="1271"/>
  <c r="E20" i="1258"/>
  <c r="AI20" s="1"/>
  <c r="D9" i="1325" s="1"/>
  <c r="F24" i="1260"/>
  <c r="E58" i="1312"/>
  <c r="F39" i="1258"/>
  <c r="K10" i="1311"/>
  <c r="B12"/>
  <c r="K12" s="1"/>
  <c r="D18" i="1314" l="1"/>
  <c r="D14"/>
  <c r="L10" i="1311"/>
  <c r="L12"/>
  <c r="L7"/>
  <c r="D21" i="1314"/>
  <c r="D15"/>
  <c r="D13"/>
  <c r="L11" i="1311"/>
  <c r="M12"/>
  <c r="G39" i="1258"/>
  <c r="E3" i="1272" s="1"/>
  <c r="D3"/>
  <c r="AK25" i="1271"/>
  <c r="G24"/>
  <c r="I63" i="1312"/>
  <c r="W63"/>
  <c r="M63"/>
  <c r="Y63"/>
  <c r="O63"/>
  <c r="K63"/>
  <c r="Q63"/>
  <c r="U63"/>
  <c r="S63"/>
  <c r="AK46" i="1269"/>
  <c r="G45"/>
  <c r="AK45" s="1"/>
  <c r="AJ24" i="1260"/>
  <c r="C9" i="1325" s="1"/>
  <c r="F23" i="1260"/>
  <c r="H28" i="1258"/>
  <c r="D20" i="1325"/>
  <c r="C22" s="1"/>
  <c r="H54" i="1334" l="1"/>
  <c r="H51"/>
  <c r="H39"/>
  <c r="H40"/>
  <c r="H34"/>
  <c r="H31"/>
  <c r="H22"/>
  <c r="H12"/>
  <c r="H7"/>
  <c r="H6" s="1"/>
  <c r="H45"/>
  <c r="H33"/>
  <c r="H30"/>
  <c r="H21"/>
  <c r="H18"/>
  <c r="H9"/>
  <c r="H8" s="1"/>
  <c r="H28"/>
  <c r="H5"/>
  <c r="H17"/>
  <c r="H36"/>
  <c r="H42"/>
  <c r="H24"/>
  <c r="H20"/>
  <c r="H53"/>
  <c r="H47"/>
  <c r="H23"/>
  <c r="H50"/>
  <c r="H14"/>
  <c r="H46"/>
  <c r="H29"/>
  <c r="H49"/>
  <c r="H48" s="1"/>
  <c r="H16"/>
  <c r="H13"/>
  <c r="H35"/>
  <c r="H41"/>
  <c r="H30" i="1331"/>
  <c r="H39"/>
  <c r="H33"/>
  <c r="H49"/>
  <c r="H46"/>
  <c r="H40"/>
  <c r="H34"/>
  <c r="H31"/>
  <c r="H22"/>
  <c r="H12"/>
  <c r="H7"/>
  <c r="H6" s="1"/>
  <c r="H45"/>
  <c r="H21"/>
  <c r="H18"/>
  <c r="H9"/>
  <c r="H8" s="1"/>
  <c r="H41"/>
  <c r="H23"/>
  <c r="H13"/>
  <c r="H29"/>
  <c r="H51"/>
  <c r="H50"/>
  <c r="H53"/>
  <c r="H17"/>
  <c r="H36"/>
  <c r="H5"/>
  <c r="H47"/>
  <c r="H20"/>
  <c r="H35"/>
  <c r="H16"/>
  <c r="H24"/>
  <c r="H54"/>
  <c r="H42"/>
  <c r="H28"/>
  <c r="H14"/>
  <c r="H14" i="1328"/>
  <c r="H13"/>
  <c r="H12"/>
  <c r="Y57" i="1331"/>
  <c r="H51" i="1328"/>
  <c r="H41"/>
  <c r="H23"/>
  <c r="W57" i="1331"/>
  <c r="O57"/>
  <c r="Y57" i="1328"/>
  <c r="Q57"/>
  <c r="I57"/>
  <c r="H50"/>
  <c r="H46"/>
  <c r="H40"/>
  <c r="H34"/>
  <c r="H29"/>
  <c r="H22"/>
  <c r="H17"/>
  <c r="H5"/>
  <c r="K57" i="1331"/>
  <c r="M57" i="1328"/>
  <c r="H53"/>
  <c r="H42"/>
  <c r="H31"/>
  <c r="H20"/>
  <c r="Q57" i="1331"/>
  <c r="S57" i="1328"/>
  <c r="H47"/>
  <c r="H30"/>
  <c r="H7"/>
  <c r="U57" i="1331"/>
  <c r="M57"/>
  <c r="W57" i="1328"/>
  <c r="O57"/>
  <c r="H54"/>
  <c r="H49"/>
  <c r="H45"/>
  <c r="H39"/>
  <c r="H33"/>
  <c r="H28"/>
  <c r="H21"/>
  <c r="H16"/>
  <c r="D63" i="1312"/>
  <c r="S57" i="1331"/>
  <c r="U57" i="1328"/>
  <c r="H36"/>
  <c r="H24"/>
  <c r="H9"/>
  <c r="I57" i="1331"/>
  <c r="K57" i="1328"/>
  <c r="H35"/>
  <c r="H18"/>
  <c r="M57" i="1334"/>
  <c r="W57"/>
  <c r="Q57"/>
  <c r="S57"/>
  <c r="U57"/>
  <c r="Y57"/>
  <c r="O57"/>
  <c r="K57"/>
  <c r="I57"/>
  <c r="G23" i="1271"/>
  <c r="AK24"/>
  <c r="AJ23" i="1260"/>
  <c r="F30"/>
  <c r="AJ30" s="1"/>
  <c r="B6" i="1263"/>
  <c r="B14" s="1"/>
  <c r="E8" i="1258"/>
  <c r="G37"/>
  <c r="G38" s="1"/>
  <c r="G40" s="1"/>
  <c r="F37"/>
  <c r="F38" s="1"/>
  <c r="F40" s="1"/>
  <c r="C2" i="1272"/>
  <c r="D2" s="1"/>
  <c r="H15" i="1334" l="1"/>
  <c r="H52"/>
  <c r="H52" i="1331"/>
  <c r="H27" i="1334"/>
  <c r="G12" i="1312"/>
  <c r="G13"/>
  <c r="H19" i="1334"/>
  <c r="G14" i="1312"/>
  <c r="H11" i="1334"/>
  <c r="H32"/>
  <c r="H38"/>
  <c r="H37" s="1"/>
  <c r="H44" i="1331"/>
  <c r="H43" s="1"/>
  <c r="H44" i="1334"/>
  <c r="H43" s="1"/>
  <c r="H48" i="1331"/>
  <c r="H19"/>
  <c r="H32"/>
  <c r="H11"/>
  <c r="H38"/>
  <c r="H37" s="1"/>
  <c r="H27"/>
  <c r="H15"/>
  <c r="H11" i="1328"/>
  <c r="G11" i="1312" s="1"/>
  <c r="E6" i="1311"/>
  <c r="I11" i="1264" s="1"/>
  <c r="C6" i="1311"/>
  <c r="G11" i="1264" s="1"/>
  <c r="G54" i="1312"/>
  <c r="G6" i="1311"/>
  <c r="K11" i="1264" s="1"/>
  <c r="F6" i="1311"/>
  <c r="J11" i="1264" s="1"/>
  <c r="H6" i="1311"/>
  <c r="L11" i="1264" s="1"/>
  <c r="G49" i="1312"/>
  <c r="B6" i="1311"/>
  <c r="F11" i="1264" s="1"/>
  <c r="J6" i="1311"/>
  <c r="I6"/>
  <c r="M11" i="1264" s="1"/>
  <c r="G30" i="1312"/>
  <c r="D6" i="1311"/>
  <c r="H11" i="1264" s="1"/>
  <c r="H44" i="1328"/>
  <c r="H43" s="1"/>
  <c r="G18" i="1312"/>
  <c r="D5" i="1311"/>
  <c r="G13" i="1264" s="1"/>
  <c r="D8" i="1311"/>
  <c r="H10" i="1264" s="1"/>
  <c r="H5" i="1311"/>
  <c r="K13" i="1264" s="1"/>
  <c r="H8" i="1311"/>
  <c r="L10" i="1264" s="1"/>
  <c r="I8" i="1311"/>
  <c r="M10" i="1264" s="1"/>
  <c r="I5" i="1311"/>
  <c r="L13" i="1264" s="1"/>
  <c r="G5" i="1311"/>
  <c r="J13" i="1264" s="1"/>
  <c r="G8" i="1311"/>
  <c r="K10" i="1264" s="1"/>
  <c r="F5" i="1311"/>
  <c r="I13" i="1264" s="1"/>
  <c r="F8" i="1311"/>
  <c r="J10" i="1264" s="1"/>
  <c r="C5" i="1311"/>
  <c r="C8"/>
  <c r="G10" i="1264" s="1"/>
  <c r="B5" i="1311"/>
  <c r="B8"/>
  <c r="F10" i="1264" s="1"/>
  <c r="G36" i="1312"/>
  <c r="E8" i="1311"/>
  <c r="I10" i="1264" s="1"/>
  <c r="E5" i="1311"/>
  <c r="H13" i="1264" s="1"/>
  <c r="J5" i="1311"/>
  <c r="M13" i="1264" s="1"/>
  <c r="J8" i="1311"/>
  <c r="H57" i="1331"/>
  <c r="G24" i="1312"/>
  <c r="G35"/>
  <c r="G39"/>
  <c r="H57" i="1334"/>
  <c r="G21" i="1312"/>
  <c r="G45"/>
  <c r="G20"/>
  <c r="G29"/>
  <c r="G50"/>
  <c r="G23"/>
  <c r="H8" i="1328"/>
  <c r="G9" i="1312"/>
  <c r="G28"/>
  <c r="G47"/>
  <c r="G31"/>
  <c r="G5"/>
  <c r="G34"/>
  <c r="G41"/>
  <c r="G33"/>
  <c r="G42"/>
  <c r="G17"/>
  <c r="G40"/>
  <c r="G51"/>
  <c r="G16"/>
  <c r="H6" i="1328"/>
  <c r="G7" i="1312"/>
  <c r="G53"/>
  <c r="G22"/>
  <c r="G46"/>
  <c r="H38" i="1328"/>
  <c r="H27"/>
  <c r="H48"/>
  <c r="H19"/>
  <c r="H32"/>
  <c r="H15"/>
  <c r="H52"/>
  <c r="E11" i="1258"/>
  <c r="F35" s="1"/>
  <c r="AI8"/>
  <c r="AJ8" s="1"/>
  <c r="E19"/>
  <c r="AI19" s="1"/>
  <c r="E15" i="1266"/>
  <c r="F17" i="1264"/>
  <c r="H57" i="1328"/>
  <c r="AK23" i="1271"/>
  <c r="H46" s="1"/>
  <c r="G38"/>
  <c r="AK38" s="1"/>
  <c r="J46" s="1"/>
  <c r="G28"/>
  <c r="H10" i="1334" l="1"/>
  <c r="H26"/>
  <c r="H25" s="1"/>
  <c r="H26" i="1331"/>
  <c r="H25" s="1"/>
  <c r="H10"/>
  <c r="H10" i="1328"/>
  <c r="AJ10" i="1264"/>
  <c r="G9" i="1311"/>
  <c r="AJ11" i="1264"/>
  <c r="E9" i="1311"/>
  <c r="I9"/>
  <c r="C9"/>
  <c r="H9"/>
  <c r="J9"/>
  <c r="B9"/>
  <c r="F9"/>
  <c r="D9"/>
  <c r="L11" i="1259"/>
  <c r="G11"/>
  <c r="F13" i="1264"/>
  <c r="K11" i="1259"/>
  <c r="F11"/>
  <c r="H11"/>
  <c r="M11"/>
  <c r="J11"/>
  <c r="I11"/>
  <c r="G52" i="1312"/>
  <c r="K6" i="1311"/>
  <c r="L6" s="1"/>
  <c r="K8"/>
  <c r="L8" s="1"/>
  <c r="G15" i="1312"/>
  <c r="G32"/>
  <c r="G27"/>
  <c r="G6"/>
  <c r="G19"/>
  <c r="H37" i="1328"/>
  <c r="G38" i="1312"/>
  <c r="G48"/>
  <c r="G8"/>
  <c r="G44"/>
  <c r="H26" i="1328"/>
  <c r="G43" i="1312"/>
  <c r="K5" i="1311"/>
  <c r="L5" s="1"/>
  <c r="AK28" i="1271"/>
  <c r="H53"/>
  <c r="G40"/>
  <c r="AK40" s="1"/>
  <c r="J48" s="1"/>
  <c r="H52" s="1"/>
  <c r="AJ17" i="1264"/>
  <c r="F15"/>
  <c r="AJ15" s="1"/>
  <c r="AI11" i="1258"/>
  <c r="F30" s="1"/>
  <c r="E22"/>
  <c r="C7" i="1325" s="1"/>
  <c r="AI15" i="1266"/>
  <c r="E17"/>
  <c r="AI17" s="1"/>
  <c r="E14"/>
  <c r="G44" i="1269"/>
  <c r="H55" i="1334" l="1"/>
  <c r="H25" i="1328"/>
  <c r="G26" i="1312"/>
  <c r="G37"/>
  <c r="G10"/>
  <c r="F53" i="1271"/>
  <c r="J53" s="1"/>
  <c r="C30" i="1325"/>
  <c r="G35" i="1258"/>
  <c r="AJ15" i="1266"/>
  <c r="AI22" i="1258"/>
  <c r="H30" s="1"/>
  <c r="F34" s="1"/>
  <c r="AK44" i="1269"/>
  <c r="G66"/>
  <c r="AK66" s="1"/>
  <c r="H79" s="1"/>
  <c r="G52"/>
  <c r="AI14" i="1266"/>
  <c r="E25"/>
  <c r="F10" i="1265"/>
  <c r="AL28" i="1271"/>
  <c r="H48"/>
  <c r="G25" i="1312" l="1"/>
  <c r="G55" s="1"/>
  <c r="H55" i="1331"/>
  <c r="J7" i="1264"/>
  <c r="J21" s="1"/>
  <c r="J24" i="1259"/>
  <c r="L7" i="1264"/>
  <c r="L21" s="1"/>
  <c r="L24" i="1259"/>
  <c r="I7" i="1264"/>
  <c r="I21" s="1"/>
  <c r="I24" i="1259"/>
  <c r="G12"/>
  <c r="G25" s="1"/>
  <c r="M7" i="1264"/>
  <c r="M21" s="1"/>
  <c r="M24" i="1259"/>
  <c r="K7" i="1264"/>
  <c r="K21" s="1"/>
  <c r="K24" i="1259"/>
  <c r="H7" i="1264"/>
  <c r="H21" s="1"/>
  <c r="H24" i="1259"/>
  <c r="AJ10" i="1265"/>
  <c r="G52" s="1"/>
  <c r="F41"/>
  <c r="AJ41" s="1"/>
  <c r="I52" s="1"/>
  <c r="F79" i="1269"/>
  <c r="AL44"/>
  <c r="AK52"/>
  <c r="F81" s="1"/>
  <c r="G53"/>
  <c r="G68"/>
  <c r="AK68" s="1"/>
  <c r="H81" s="1"/>
  <c r="H87" s="1"/>
  <c r="AI25" i="1266"/>
  <c r="E26"/>
  <c r="F12" i="1265"/>
  <c r="C31" i="1325"/>
  <c r="F52" i="1271"/>
  <c r="J52" s="1"/>
  <c r="G34" i="1258"/>
  <c r="K12" i="1259" l="1"/>
  <c r="K25" s="1"/>
  <c r="F24"/>
  <c r="F7" i="1264"/>
  <c r="F21" s="1"/>
  <c r="J12" i="1259"/>
  <c r="J25" s="1"/>
  <c r="G24"/>
  <c r="I12"/>
  <c r="I25" s="1"/>
  <c r="L12"/>
  <c r="L25" s="1"/>
  <c r="H12"/>
  <c r="H25" s="1"/>
  <c r="K9" i="1311"/>
  <c r="L9" s="1"/>
  <c r="M12" i="1259"/>
  <c r="M25" s="1"/>
  <c r="G7" i="1264"/>
  <c r="G21" s="1"/>
  <c r="AI26" i="1266"/>
  <c r="F13" i="1265"/>
  <c r="F43"/>
  <c r="AJ43" s="1"/>
  <c r="I54" s="1"/>
  <c r="G60" s="1"/>
  <c r="AJ12"/>
  <c r="G54" s="1"/>
  <c r="AK53" i="1269"/>
  <c r="F82" s="1"/>
  <c r="G69"/>
  <c r="AK69" s="1"/>
  <c r="H82" s="1"/>
  <c r="H85" s="1"/>
  <c r="H86"/>
  <c r="AJ24" i="1259" l="1"/>
  <c r="I35" s="1"/>
  <c r="AJ11"/>
  <c r="G35" s="1"/>
  <c r="F12"/>
  <c r="AJ7" i="1264"/>
  <c r="AJ21" s="1"/>
  <c r="AJ13"/>
  <c r="F87" i="1269"/>
  <c r="J87" s="1"/>
  <c r="B34" i="1326"/>
  <c r="G59" i="1265"/>
  <c r="F44"/>
  <c r="AJ44" s="1"/>
  <c r="I55" s="1"/>
  <c r="G58" s="1"/>
  <c r="D6" i="1314" s="1"/>
  <c r="AJ13" i="1265"/>
  <c r="AJ12" i="1259" l="1"/>
  <c r="G36" s="1"/>
  <c r="G40"/>
  <c r="E30" i="1325" s="1"/>
  <c r="F25" i="1259"/>
  <c r="AJ25" s="1"/>
  <c r="I36" s="1"/>
  <c r="G39" s="1"/>
  <c r="E31" i="1325" s="1"/>
  <c r="F85" i="1269"/>
  <c r="J85" s="1"/>
  <c r="B33" i="1326"/>
  <c r="E33" s="1"/>
  <c r="AK13" i="1265"/>
  <c r="G55"/>
  <c r="F86" i="1269"/>
  <c r="J86" s="1"/>
  <c r="B32" i="1326"/>
  <c r="E32" s="1"/>
  <c r="D62" i="1312" l="1"/>
  <c r="C24" i="1325" s="1"/>
  <c r="H55" i="1328"/>
  <c r="M5" i="1311" l="1"/>
  <c r="AK13" i="1264"/>
  <c r="G41" i="1258" l="1"/>
  <c r="F41"/>
  <c r="D64" i="1312" l="1"/>
</calcChain>
</file>

<file path=xl/comments1.xml><?xml version="1.0" encoding="utf-8"?>
<comments xmlns="http://schemas.openxmlformats.org/spreadsheetml/2006/main">
  <authors>
    <author>Ritvars Timermanis</author>
  </authors>
  <commentList>
    <comment ref="H2" authorId="0">
      <text>
        <r>
          <rPr>
            <b/>
            <sz val="9"/>
            <color indexed="81"/>
            <rFont val="Tahoma"/>
            <family val="2"/>
            <charset val="186"/>
          </rPr>
          <t xml:space="preserve">
Aizpilda, ja projekta iesniedzējs ir pašvaldība</t>
        </r>
      </text>
    </comment>
  </commentList>
</comments>
</file>

<file path=xl/comments2.xml><?xml version="1.0" encoding="utf-8"?>
<comments xmlns="http://schemas.openxmlformats.org/spreadsheetml/2006/main">
  <authors>
    <author>Ritvars Timermanis</author>
  </authors>
  <commentList>
    <comment ref="H2" authorId="0">
      <text>
        <r>
          <rPr>
            <b/>
            <sz val="9"/>
            <color indexed="81"/>
            <rFont val="Tahoma"/>
            <family val="2"/>
            <charset val="186"/>
          </rPr>
          <t xml:space="preserve">
Aizpilda, ja sadarbības partneris ir pašvaldība</t>
        </r>
      </text>
    </comment>
  </commentList>
</comments>
</file>

<file path=xl/comments3.xml><?xml version="1.0" encoding="utf-8"?>
<comments xmlns="http://schemas.openxmlformats.org/spreadsheetml/2006/main">
  <authors>
    <author>Ritvars Timermanis</author>
  </authors>
  <commentList>
    <comment ref="H2" authorId="0">
      <text>
        <r>
          <rPr>
            <b/>
            <sz val="9"/>
            <color indexed="81"/>
            <rFont val="Tahoma"/>
            <family val="2"/>
            <charset val="186"/>
          </rPr>
          <t xml:space="preserve">
Aizpilda, ja sadarbības partneris ir pašvaldība</t>
        </r>
      </text>
    </comment>
  </commentList>
</comments>
</file>

<file path=xl/sharedStrings.xml><?xml version="1.0" encoding="utf-8"?>
<sst xmlns="http://schemas.openxmlformats.org/spreadsheetml/2006/main" count="1851" uniqueCount="605">
  <si>
    <t>LVL</t>
  </si>
  <si>
    <t>Gads</t>
  </si>
  <si>
    <t>Kopā</t>
  </si>
  <si>
    <t>1.1.</t>
  </si>
  <si>
    <t>Ieņēmumi</t>
  </si>
  <si>
    <t>1.2.</t>
  </si>
  <si>
    <t>Darbības izmaksas</t>
  </si>
  <si>
    <t>1.3.</t>
  </si>
  <si>
    <t>Investīciju izmaksas</t>
  </si>
  <si>
    <t>1.4.</t>
  </si>
  <si>
    <t>Projekta atlikusī vērtība</t>
  </si>
  <si>
    <t>1.5.</t>
  </si>
  <si>
    <t>Neto naudas plūsma</t>
  </si>
  <si>
    <t>Diskontēšana</t>
  </si>
  <si>
    <t>2.1.</t>
  </si>
  <si>
    <t>%</t>
  </si>
  <si>
    <t>2.2.</t>
  </si>
  <si>
    <t>Projekta dzīves cikls</t>
  </si>
  <si>
    <t>gadi</t>
  </si>
  <si>
    <t>2.3.</t>
  </si>
  <si>
    <t>Diskonta faktors</t>
  </si>
  <si>
    <t>faktors</t>
  </si>
  <si>
    <t>2.4.</t>
  </si>
  <si>
    <t>2.5.</t>
  </si>
  <si>
    <t>2.6.</t>
  </si>
  <si>
    <t>Diskontētās investīciju izmaksas</t>
  </si>
  <si>
    <t>2.7.</t>
  </si>
  <si>
    <t>Diskontētā projekta atlikusī vērtība</t>
  </si>
  <si>
    <t>2.8.</t>
  </si>
  <si>
    <t>Diskontētā neto naudas plūsma</t>
  </si>
  <si>
    <t>Pieņēmumu definēšana finanšu analīzes veikšanai</t>
  </si>
  <si>
    <t>Nediskontēti</t>
  </si>
  <si>
    <t>Diskontēti</t>
  </si>
  <si>
    <t>3.1.</t>
  </si>
  <si>
    <t>3.2.</t>
  </si>
  <si>
    <t>3.3.</t>
  </si>
  <si>
    <t>3.4.</t>
  </si>
  <si>
    <t>3.5.</t>
  </si>
  <si>
    <t>Rādītāju aprēķināšana</t>
  </si>
  <si>
    <t>4.1.</t>
  </si>
  <si>
    <t>Finansiālais investīciju neto tagadnes ienesīgums (FNPV/C)</t>
  </si>
  <si>
    <t>4.3.</t>
  </si>
  <si>
    <t>Finanšu iekšējā investīciju peļņas norma (FRR/C)</t>
  </si>
  <si>
    <t>4.5.</t>
  </si>
  <si>
    <t>4.6.</t>
  </si>
  <si>
    <t>Finansēšanas izmaksas</t>
  </si>
  <si>
    <t>Aizņēmuma pamatsumma un procenti</t>
  </si>
  <si>
    <t>1.6.</t>
  </si>
  <si>
    <t>1.7.</t>
  </si>
  <si>
    <t>1.8.</t>
  </si>
  <si>
    <t>Diskontētās finansēšanas izmaksas</t>
  </si>
  <si>
    <t>Diskontētā aizņēmuma pamatsumma un procenti</t>
  </si>
  <si>
    <t>2.10.</t>
  </si>
  <si>
    <t>Diskontētā atlikusī vērtība</t>
  </si>
  <si>
    <t>4.4.</t>
  </si>
  <si>
    <t>ES fondu līdzfinansējums</t>
  </si>
  <si>
    <t>4.2.</t>
  </si>
  <si>
    <t>Ekonomiskā neto pašreizējā vērtība (ENPV)</t>
  </si>
  <si>
    <t>Ekonomiskā ienesīguma vērtība (ERR)</t>
  </si>
  <si>
    <t>Ieguvumu un izmaksu attiecība (B/C)</t>
  </si>
  <si>
    <t>1.3.1.</t>
  </si>
  <si>
    <t>1.3.2.</t>
  </si>
  <si>
    <t>1.2.1.</t>
  </si>
  <si>
    <t>1.2.2.</t>
  </si>
  <si>
    <t>3.7.</t>
  </si>
  <si>
    <t>1.1.1.</t>
  </si>
  <si>
    <t>1.1.2.</t>
  </si>
  <si>
    <t>1.3.1.1.</t>
  </si>
  <si>
    <t>Investīciju izmaksas bez neparedzētajām izmaksām</t>
  </si>
  <si>
    <t>Vērtība pēc mainīgā izmaiņām</t>
  </si>
  <si>
    <t>Vērtība bez mainīgā izmaiņām</t>
  </si>
  <si>
    <t>Jūtīgo mainīgo elastības pārbaude, %
(0% atbilst bāzes vērtībai)</t>
  </si>
  <si>
    <t>Ietaupītās izmaksas</t>
  </si>
  <si>
    <t>Finansiālais investīciju neto tagadnes ienesīgums (FNPVc)</t>
  </si>
  <si>
    <t>Finanšu iekšējā investīciju peļņas norma (FRRc)</t>
  </si>
  <si>
    <t>Finansiālais kapitāla neto tagadnes ienesīgums (FNPVk)</t>
  </si>
  <si>
    <t>Finanšu iekšējā kapitāla peļņas norma (FRRk)</t>
  </si>
  <si>
    <t>4.7.</t>
  </si>
  <si>
    <t>4.8.</t>
  </si>
  <si>
    <t>Novirze</t>
  </si>
  <si>
    <t>2.9.</t>
  </si>
  <si>
    <t>3.6.</t>
  </si>
  <si>
    <t>1.5.1.</t>
  </si>
  <si>
    <t>Diskontētās ietaupītās izmaksas</t>
  </si>
  <si>
    <t>Aizņēmuma pamatsummas saņemšana</t>
  </si>
  <si>
    <t>Darbaspēka izmaksas</t>
  </si>
  <si>
    <t>Fiskālās korekcijas</t>
  </si>
  <si>
    <t>procentpunkti</t>
  </si>
  <si>
    <t>Kopējas projekta investīciju izmaksas bez neparedzētajām izmaksām</t>
  </si>
  <si>
    <t>Attiecināmās izmaksas</t>
  </si>
  <si>
    <t>Tiešās izmaksas</t>
  </si>
  <si>
    <t>Netiešās izmaksas</t>
  </si>
  <si>
    <t>Neattiecināmās izmaksas</t>
  </si>
  <si>
    <t>Neparedzētās izmaksas</t>
  </si>
  <si>
    <t>1.5.2.</t>
  </si>
  <si>
    <t>2.4.1.</t>
  </si>
  <si>
    <t>2.4.2.</t>
  </si>
  <si>
    <t>3.1.1.</t>
  </si>
  <si>
    <t>3.2.1.</t>
  </si>
  <si>
    <t>Projekta atbilstīgie izdevumi kopā</t>
  </si>
  <si>
    <t>Finansējuma deficīta likme ( R):</t>
  </si>
  <si>
    <t>Projekta attiecināmās izmaksas (EC) kopā</t>
  </si>
  <si>
    <t>Lēmuma summa  (DA) kopā</t>
  </si>
  <si>
    <t>5.1.</t>
  </si>
  <si>
    <t>6.1.</t>
  </si>
  <si>
    <t>6.2.</t>
  </si>
  <si>
    <t>Sociālekonomiskie ieguvumi</t>
  </si>
  <si>
    <t>Finanšu ieguvumi</t>
  </si>
  <si>
    <t>Sociālekonomiskie un finanšu ieguvumi</t>
  </si>
  <si>
    <t>Sociālekonomiskie zaudējumi</t>
  </si>
  <si>
    <t>Finanšu izmaksas</t>
  </si>
  <si>
    <t>5.1.1.</t>
  </si>
  <si>
    <t>5.2.</t>
  </si>
  <si>
    <t>5.2.1.</t>
  </si>
  <si>
    <t>5.2.2.</t>
  </si>
  <si>
    <t>5.1.2.</t>
  </si>
  <si>
    <t>6.3.</t>
  </si>
  <si>
    <t>Investīciju izmaksu darbaspēka izmaksu fiskālās korekcijas</t>
  </si>
  <si>
    <t>Finanšu un sociālekonomiskās izmaksas</t>
  </si>
  <si>
    <t xml:space="preserve">Naudas plūsmas pozīcijas </t>
  </si>
  <si>
    <t>Naudas plūsmas pozīcijas</t>
  </si>
  <si>
    <t>Finanšu un sociālekonomiskie ieguvumi</t>
  </si>
  <si>
    <t>1.6.1.</t>
  </si>
  <si>
    <t>1.7.1.</t>
  </si>
  <si>
    <t>1.7.2.</t>
  </si>
  <si>
    <t>1.7.1.1.</t>
  </si>
  <si>
    <t>1.8.1.</t>
  </si>
  <si>
    <t>1.8.2.</t>
  </si>
  <si>
    <t>1.9.</t>
  </si>
  <si>
    <t>1.10.</t>
  </si>
  <si>
    <t>Diskontētie sociālekonomiskie ieguvumi</t>
  </si>
  <si>
    <t>Diskotntēta projekta atlikusī vērtība</t>
  </si>
  <si>
    <t>Diskontēti finanšu un sociālekonomiskie ieguvumi</t>
  </si>
  <si>
    <t>Diskontēti sociālekonomiskie zaudējumi</t>
  </si>
  <si>
    <t>Diskontētas investīciju izmaksas</t>
  </si>
  <si>
    <t>Diskontētas fiskālās korekcijas</t>
  </si>
  <si>
    <t>Diskontētas finanšu un sociālekonomiskās izmaksas</t>
  </si>
  <si>
    <t>Diskontēta sociālekonomiskā naudas plūsma</t>
  </si>
  <si>
    <t>3.8.</t>
  </si>
  <si>
    <t>3.9.</t>
  </si>
  <si>
    <t>3.10.</t>
  </si>
  <si>
    <t>Sociālekonomiskā naudas plūsma</t>
  </si>
  <si>
    <t>Diskontētie finanšu ieguvumi</t>
  </si>
  <si>
    <t>Diskontētie sociālekonomiskie un finanšu ieguvumi</t>
  </si>
  <si>
    <t>Diskontētie sociālekonomiskie zaudējumi</t>
  </si>
  <si>
    <t>Diskontētās finanšu izmaksas</t>
  </si>
  <si>
    <t>Diskontētās fiskālās korekcijas</t>
  </si>
  <si>
    <t>Reālā finansiālā diskonta likme</t>
  </si>
  <si>
    <t>Reālā sociālā diskonta likme</t>
  </si>
  <si>
    <t>„ar projektu”</t>
  </si>
  <si>
    <t>„bez projekta”</t>
  </si>
  <si>
    <t>KOPĀ</t>
  </si>
  <si>
    <t>2.4.4.</t>
  </si>
  <si>
    <t>2.4.3.</t>
  </si>
  <si>
    <t>2.3.1.</t>
  </si>
  <si>
    <t>2.1.3.</t>
  </si>
  <si>
    <t>2.1.2.</t>
  </si>
  <si>
    <t>2.1.1.</t>
  </si>
  <si>
    <t>2.</t>
  </si>
  <si>
    <t>1.</t>
  </si>
  <si>
    <t>Daudzums</t>
  </si>
  <si>
    <t>Nr.</t>
  </si>
  <si>
    <t>gads</t>
  </si>
  <si>
    <t xml:space="preserve">Neparedzētās izmaksas </t>
  </si>
  <si>
    <t>Citas izmaksas</t>
  </si>
  <si>
    <t>2.4.5.</t>
  </si>
  <si>
    <t>Kopējās izmaksas</t>
  </si>
  <si>
    <t>ALTERNATĪVU ANALĪZE</t>
  </si>
  <si>
    <t>INVESTĪCIJU NAUDAS PLŪSMA</t>
  </si>
  <si>
    <t>SOCIĀLEKONOMISKĀ ANALĪZE</t>
  </si>
  <si>
    <t>1.1.3.</t>
  </si>
  <si>
    <t>1.1.4.</t>
  </si>
  <si>
    <t>1.1.5.</t>
  </si>
  <si>
    <t>1.8.3.</t>
  </si>
  <si>
    <t>KAPITĀLA NAUDAS PLŪSMA</t>
  </si>
  <si>
    <t>2.1.4.</t>
  </si>
  <si>
    <t>2.4.6.</t>
  </si>
  <si>
    <t>Kopējās attiecināmās izmaksas</t>
  </si>
  <si>
    <t>EUR</t>
  </si>
  <si>
    <t>Dati jāievada projekta iesniedzējam</t>
  </si>
  <si>
    <t>Darbības izmaksas....</t>
  </si>
  <si>
    <t>1.2.3.</t>
  </si>
  <si>
    <t>1.6.2.</t>
  </si>
  <si>
    <t>1.6.3.</t>
  </si>
  <si>
    <t>skaits</t>
  </si>
  <si>
    <t>Izmaksu pozīcijas nosaukums</t>
  </si>
  <si>
    <t>Kopējā summa</t>
  </si>
  <si>
    <t>attiecināmas</t>
  </si>
  <si>
    <t>neattiecināmas</t>
  </si>
  <si>
    <t>Projekta netiešās izmaksas kopā:</t>
  </si>
  <si>
    <t>Maksimālais ES finansējuma apjoms pie aprēķinātās atbalsta likmes</t>
  </si>
  <si>
    <t xml:space="preserve">3) Investīcijas = AR projektu investīcijas </t>
  </si>
  <si>
    <t>Apzīmējumi:</t>
  </si>
  <si>
    <t>INVESTĪCIJU NAUDAS PLŪSMAS APRĒĶINS BEZ PROJEKTA</t>
  </si>
  <si>
    <t>Ieņēmumi ...</t>
  </si>
  <si>
    <t xml:space="preserve">Sociālekonomiskie ieguvumi </t>
  </si>
  <si>
    <t>Citas fiskālas korekcijas</t>
  </si>
  <si>
    <t>1.5.3.</t>
  </si>
  <si>
    <t>1.5.4.</t>
  </si>
  <si>
    <t>1.5.5.</t>
  </si>
  <si>
    <t>Projekta iesniedzējs:</t>
  </si>
  <si>
    <t>Projekta nosaukums:</t>
  </si>
  <si>
    <t>Valsts budžeta dotāciju īpatsvars (%):</t>
  </si>
  <si>
    <t>Izmaksas kopā</t>
  </si>
  <si>
    <t>attiecināmas izmaksas</t>
  </si>
  <si>
    <t>neattiecināmas izmaksas</t>
  </si>
  <si>
    <t>ERAF finansējums, EUR</t>
  </si>
  <si>
    <t>Izmaksu pozīcijas nosaukums*</t>
  </si>
  <si>
    <t>Izmaksu veids (tiešās/ netiešās)</t>
  </si>
  <si>
    <t>Projekta darbības Nr.</t>
  </si>
  <si>
    <t>Izmaksas</t>
  </si>
  <si>
    <t>attiecināmās</t>
  </si>
  <si>
    <t>Projekta izmaksas saskaņā ar vienoto izmaksu likmi</t>
  </si>
  <si>
    <t>Projekta administrēšanas izmaksas</t>
  </si>
  <si>
    <t>Projekta īstenošanas personāla izmaksas</t>
  </si>
  <si>
    <t>Projekta īstenošanas personāla atlīdzības izmaksas</t>
  </si>
  <si>
    <t>Materiālu, aprīkojuma un iekārtu izmaksas</t>
  </si>
  <si>
    <t>Informatīvo un publicitātes pasākumu izmaksas</t>
  </si>
  <si>
    <t>Projekta iesnieguma un to pamatojošās dokumentācijas sagatavošanas izmaksas</t>
  </si>
  <si>
    <t>Pārējās projekta īstenošanas izmaksas</t>
  </si>
  <si>
    <t>Neparedzētie izdevumi</t>
  </si>
  <si>
    <t>* Izmaksu pozīcijas norāda saskaņā ar normatīvajā aktā par attiecīgā Eiropas Savienības fonda specifiskā atbalsta mērķa īstenošanu norādītajām attiecināmo izmaksu pozīcijām</t>
  </si>
  <si>
    <t>** ja izmaksu pozīcijai tiek pielietota vienas vienības izmaksa, jānorāda "ir", ja netiek - aile nav jāaizpilda (jāatstāj tukša)</t>
  </si>
  <si>
    <t>Projekta budžeta kopsavilkums</t>
  </si>
  <si>
    <t>Finansējuma avots</t>
  </si>
  <si>
    <t>Summa</t>
  </si>
  <si>
    <t>Valsts budžeta dotācijas pašvaldībām</t>
  </si>
  <si>
    <t>Pašvaldības finansējums</t>
  </si>
  <si>
    <t>Finansēšanas plāns</t>
  </si>
  <si>
    <t>Galvenie elementi un parametri</t>
  </si>
  <si>
    <t>Vērtība</t>
  </si>
  <si>
    <t>Pārskata periods (gadi)</t>
  </si>
  <si>
    <t>Finanšu diskonta likme (%) (saskaņā ar FM vadlīnijām)</t>
  </si>
  <si>
    <t>Nediskontēta vērtība</t>
  </si>
  <si>
    <t>Atsauce uz IIA dokumentu</t>
  </si>
  <si>
    <t>Atlikusī vērtība (EUR)</t>
  </si>
  <si>
    <t>Ieņēmumi (EUR)</t>
  </si>
  <si>
    <t>Darbības un aizstāšanas izmaksas (EUR)(Eiropas Komisijas 2014.gada 3.marta deleģētās regulas Nr. 480/2014 17.panta izpratnē</t>
  </si>
  <si>
    <t>* Ja PVN ir atgūstams, izmaksas un ieņēmumus būtu jārēķina bez PVN.</t>
  </si>
  <si>
    <t>2.1. Aizpilda tikai kopējas regulas Regula Nr. 1303/2013 61.panta 3.daļas b).punktā noteiktajā gadījumā un ievērojot citus 61.pantā noteiktus nosacījumus.</t>
  </si>
  <si>
    <t>Neto ieņēmumi = ieņēmumi - darbības izmaksas + atlikusī vērtība (EUR)</t>
  </si>
  <si>
    <t>Kopējas izmaksas - neto ieņēmumi (EUR, diskontēta)</t>
  </si>
  <si>
    <t>Pro - rata bez diskontētiem neto ieņēmumiem (%)</t>
  </si>
  <si>
    <t>Projekta iesnieguma koriģēta lidzfinansējuma likme</t>
  </si>
  <si>
    <t>3. Finanšu analīzes galvenie rādītāji saskaņā ar IIA dokumentu</t>
  </si>
  <si>
    <t>A</t>
  </si>
  <si>
    <t>B</t>
  </si>
  <si>
    <t>FRR ( C)</t>
  </si>
  <si>
    <t>FRR(K)</t>
  </si>
  <si>
    <t>FNPV(C)</t>
  </si>
  <si>
    <t>FNPV(K)</t>
  </si>
  <si>
    <t>Finanšu atdeves likme (%)</t>
  </si>
  <si>
    <t>Neto pašreizējā vērtība</t>
  </si>
  <si>
    <t>Ieguvumi</t>
  </si>
  <si>
    <t>Vienības vērtība (ja piemērojams)</t>
  </si>
  <si>
    <t>% no ieguvumu kopsummas</t>
  </si>
  <si>
    <t>% no izmaksu kopsummas</t>
  </si>
  <si>
    <t>3. Ekonomiskās analīzes galvenie rādītāji saskaņā ar IIA dokumentu</t>
  </si>
  <si>
    <t>Galvenie parametri un rādītāji</t>
  </si>
  <si>
    <t>1. Sociālā diskonta likme (%)</t>
  </si>
  <si>
    <t>2. Ekonomiskā ienesīguma norma ERR (%)</t>
  </si>
  <si>
    <t>3. Ekonomiskā neto pašreizējā vērtība ENPV</t>
  </si>
  <si>
    <t>4. Ieguvumu un izmaksu attiecība</t>
  </si>
  <si>
    <t>Nosaukums</t>
  </si>
  <si>
    <t>Paskaidrojums</t>
  </si>
  <si>
    <t>Kontroles lapas</t>
  </si>
  <si>
    <t>2. Investīciju naudas plūsmas aprēķins bez projekta</t>
  </si>
  <si>
    <t>3. Investīciju naudas plūsmas aprēķins ar projektu</t>
  </si>
  <si>
    <t>5. Sociālekonomiskās analīzes ieguvumi un zaudējumi</t>
  </si>
  <si>
    <t xml:space="preserve">Diskontēta vērtība </t>
  </si>
  <si>
    <t>I. Finanšu analīze</t>
  </si>
  <si>
    <t>Informācija par ekonomiskajiem ieguvumiem un izmaksām:</t>
  </si>
  <si>
    <t>I. Ekonomiskā analīze</t>
  </si>
  <si>
    <t>Aprēķinos jāizmanto papildus izmaksu metode</t>
  </si>
  <si>
    <t>1.2.4.</t>
  </si>
  <si>
    <t>1.6.4.</t>
  </si>
  <si>
    <t xml:space="preserve">Fiskālās korekcijas </t>
  </si>
  <si>
    <t>Pieejamais finansējums</t>
  </si>
  <si>
    <t>Atbalsts %</t>
  </si>
  <si>
    <t>Projekta ieņēmumi</t>
  </si>
  <si>
    <t>LŪDZU IZVĒLIETIES!</t>
  </si>
  <si>
    <t>LŪDZU NORĀDIET PROJEKTA IESNIEDZĒJU!</t>
  </si>
  <si>
    <t>1.Dati par projektu</t>
  </si>
  <si>
    <t>2. Informācija par aprēķinu procesu</t>
  </si>
  <si>
    <t>Dati tiek aprēķināti automātiski</t>
  </si>
  <si>
    <t>DARBA LAPA Nr.2</t>
  </si>
  <si>
    <t>DARBA LAPA Nr.3</t>
  </si>
  <si>
    <t>DARBA LAPA Nr.4</t>
  </si>
  <si>
    <t>DARBA LAPA Nr.5</t>
  </si>
  <si>
    <t>REZULTĀTU LAPA Nr.11</t>
  </si>
  <si>
    <t>REZULTĀTU LAPA Nr.12</t>
  </si>
  <si>
    <t>REZULTĀTU LAPA Nr.13</t>
  </si>
  <si>
    <t>PIV 2.pielikums</t>
  </si>
  <si>
    <t>PIV 4.pielikums</t>
  </si>
  <si>
    <r>
      <t xml:space="preserve">2. Galvenie elementi un parametri, ko izmanto IIA finanšu analīzei (visiem skaitļiem jāatbilst IIA dokumentam. IIA jāveic </t>
    </r>
    <r>
      <rPr>
        <b/>
        <i/>
        <sz val="10"/>
        <rFont val="Calibri"/>
        <family val="2"/>
        <charset val="186"/>
        <scheme val="minor"/>
      </rPr>
      <t>euro</t>
    </r>
    <r>
      <rPr>
        <b/>
        <sz val="10"/>
        <rFont val="Calibri"/>
        <family val="2"/>
        <charset val="186"/>
        <scheme val="minor"/>
      </rPr>
      <t>)</t>
    </r>
  </si>
  <si>
    <t>*(nodaļa / sadaļa / lapa)*</t>
  </si>
  <si>
    <t>Kopējā vērtība 
(EUR, diskontēta)</t>
  </si>
  <si>
    <t>Kopējā vērtība (EUR, diskontēta)</t>
  </si>
  <si>
    <t>PIV 3.pielikums</t>
  </si>
  <si>
    <t>SOCIĀLEKONOMISKĀS ANALĪZES  IEGUVUMI UN ZAUDĒJUMI</t>
  </si>
  <si>
    <t>SOCIĀLEKONOMISKĀS ANALĪZES APRĒĶINS</t>
  </si>
  <si>
    <t>APRĒĶINU LAPA Nr.9</t>
  </si>
  <si>
    <t>FINANSIĀLĀ ILGTSPĒJA</t>
  </si>
  <si>
    <t>Projekta veids 
*tiek atspoguļots pēc 2.dl. un 3. dl aizpildīšanas*:</t>
  </si>
  <si>
    <t>Ātri nolietojamu iekārtu aizvietošanas izmaksas</t>
  </si>
  <si>
    <t>Komisijas deleģētā regula (ES) Nr. 480/2014, I Pielikums</t>
  </si>
  <si>
    <t>Projekta pārskata periods (gadi)</t>
  </si>
  <si>
    <t>Diskontētās investīciju izmaksas bez neparedzētajiem izdevumiem</t>
  </si>
  <si>
    <t>2.1.5.</t>
  </si>
  <si>
    <t>1. Kopējie ieņēmumi (+):</t>
  </si>
  <si>
    <t>Diskontētais ieguldītais kapitāls</t>
  </si>
  <si>
    <t>1) Projekta (papildus) ieņēmumi = AR projektu ieņēmumi - BEZ projekta ieņēmumi</t>
  </si>
  <si>
    <t>2) Projekta (papildus) izmaksas (+) vai Ietaupītās izmaksas (-) = AR projektu izmaksas - BEZ projekta izmaksas</t>
  </si>
  <si>
    <t>Projekta darbības izmaksas</t>
  </si>
  <si>
    <t>Diskontētie projekta ieņēmumi</t>
  </si>
  <si>
    <t>Diskontētās projekta darbības izmaksas</t>
  </si>
  <si>
    <t>Finanšu ieņēmumi un sociālekonomiskie ieguvumi</t>
  </si>
  <si>
    <t>Projekta (papildus) izmaksu naudas plūsma</t>
  </si>
  <si>
    <t>Ieguvums ...</t>
  </si>
  <si>
    <t>Zaudējumi...</t>
  </si>
  <si>
    <t>Diskontētie  projekta ieņēmumi</t>
  </si>
  <si>
    <t>Diskontētas projekta darbības izmaksas</t>
  </si>
  <si>
    <t>Projekta darbības izmaksu darbaspēka izmaksu fiskālās korekcijas</t>
  </si>
  <si>
    <t>Projekta  ieņēmumi</t>
  </si>
  <si>
    <t>Investīciju izmaksas bez neparedzētajiem izdevumiem</t>
  </si>
  <si>
    <t>Investīciju izmaksas (-)</t>
  </si>
  <si>
    <t>Ieņēmumi AR projektu (+)</t>
  </si>
  <si>
    <t>Projekta atlikusī vērtība (+)</t>
  </si>
  <si>
    <t>Ieņēmumi BEZ projekta (+)</t>
  </si>
  <si>
    <t>Sociālekonomiskie ieguvumi (+)</t>
  </si>
  <si>
    <t>Sociālekonomiskie zaudējumi (-)</t>
  </si>
  <si>
    <t>JUTĪGUMA ANALĪZE INVESTĪCIJU NAUDAS PLŪSMAI</t>
  </si>
  <si>
    <t>JUTĪGUMA ANALĪZE SOCIĀLEKONOMISKAJAI ANALĪZEI</t>
  </si>
  <si>
    <t>VSAOI darba devējam</t>
  </si>
  <si>
    <t>Neto ieņēmumi (DNR)</t>
  </si>
  <si>
    <t>Neto ieņēmumi (DNR) &gt;0</t>
  </si>
  <si>
    <t>neto ieņēmumi (DNR)≤0</t>
  </si>
  <si>
    <t>Darba lapas (DL)</t>
  </si>
  <si>
    <t>Aprēķinu lapas (AL)</t>
  </si>
  <si>
    <t>Rezultātu lapas (RL)</t>
  </si>
  <si>
    <t>Projekta iesnieguma veidlapas tabulas (PIV)</t>
  </si>
  <si>
    <t>kuru izvēlējās?</t>
  </si>
  <si>
    <t>kurš SAM izvēlēts?</t>
  </si>
  <si>
    <t xml:space="preserve">Kurš SAM </t>
  </si>
  <si>
    <t>Ieņēmumus gūst(2) vai negūst(1)?</t>
  </si>
  <si>
    <t xml:space="preserve">ja ieņēmumus negūstošs projekts, tad likme 100% </t>
  </si>
  <si>
    <t>Nozare</t>
  </si>
  <si>
    <t>Pārskata periods (gadi):</t>
  </si>
  <si>
    <t>Norādiet nozari!</t>
  </si>
  <si>
    <t>janvāris</t>
  </si>
  <si>
    <t>februāris</t>
  </si>
  <si>
    <t>marts</t>
  </si>
  <si>
    <t>aprīlis</t>
  </si>
  <si>
    <t>maijs</t>
  </si>
  <si>
    <t>jūnijs</t>
  </si>
  <si>
    <t>jūlijs</t>
  </si>
  <si>
    <t>augusts</t>
  </si>
  <si>
    <t>septembris</t>
  </si>
  <si>
    <t>oktobris</t>
  </si>
  <si>
    <t>novembris</t>
  </si>
  <si>
    <t>decembris</t>
  </si>
  <si>
    <t>izvēlieties mēnesi</t>
  </si>
  <si>
    <t>LĪDZ PROJEKTA IESNIEGŠANAI</t>
  </si>
  <si>
    <t>līdz projekta iesniegšanai</t>
  </si>
  <si>
    <t>0 / 1</t>
  </si>
  <si>
    <t>8. AL budžets kopā</t>
  </si>
  <si>
    <t>9. Alternatīvu analīze</t>
  </si>
  <si>
    <t>10. Sociālekonomiskās analīzes aprēķins</t>
  </si>
  <si>
    <t>11. Kapitāla naudas plūsma</t>
  </si>
  <si>
    <t>12. Investīciju naudas plūsma</t>
  </si>
  <si>
    <t>13. Sociālekonomiskā analīze</t>
  </si>
  <si>
    <t>13. RL Sociālekonomiskā an</t>
  </si>
  <si>
    <t>http://www.varam.gov.lv/lat/fondi/kohez/2014_2020/?doc=18633</t>
  </si>
  <si>
    <t>Norāda uz lapām, kurās ir jāpilda dati</t>
  </si>
  <si>
    <t>ERAF finansējums, EUR ( pa gadiem)</t>
  </si>
  <si>
    <t>DARBA LAPA Nr.1.1</t>
  </si>
  <si>
    <t>DARBA LAPA Nr.6</t>
  </si>
  <si>
    <t>DARBA LAPA Nr.7</t>
  </si>
  <si>
    <t>APRĒĶINU LAPA  Nr.8</t>
  </si>
  <si>
    <t>APRĒĶINU LAPA Nr.10</t>
  </si>
  <si>
    <t>Tiešās attiecināmās izmaksas</t>
  </si>
  <si>
    <t xml:space="preserve">ERAF atbalsta likme (%) </t>
  </si>
  <si>
    <t>BUDŽETS KOPĀ</t>
  </si>
  <si>
    <t>Netiešās attiecināmās izmaksas</t>
  </si>
  <si>
    <t>12. RL Investīciju n.pl.</t>
  </si>
  <si>
    <t>koriģēta lidzfinansējuma likme kopā</t>
  </si>
  <si>
    <t>1.1.6.</t>
  </si>
  <si>
    <t>1.2.5.</t>
  </si>
  <si>
    <t>1.2.6.</t>
  </si>
  <si>
    <t>2.1.6.</t>
  </si>
  <si>
    <t>2.1.7.</t>
  </si>
  <si>
    <t>2.1.8.</t>
  </si>
  <si>
    <t>2.1.9.</t>
  </si>
  <si>
    <t>2.4.7.</t>
  </si>
  <si>
    <t>2.4.8.</t>
  </si>
  <si>
    <t>2.4.9.</t>
  </si>
  <si>
    <t>1.1.7.</t>
  </si>
  <si>
    <t>1.1.8.</t>
  </si>
  <si>
    <t>1.1.9.</t>
  </si>
  <si>
    <t>1.5.6.</t>
  </si>
  <si>
    <t>1.5.7.</t>
  </si>
  <si>
    <t>1.5.8.</t>
  </si>
  <si>
    <t>1.5.9.</t>
  </si>
  <si>
    <t>1.6.5.</t>
  </si>
  <si>
    <t>1.6.6.</t>
  </si>
  <si>
    <t>Dati darba spēka izmaksām un citām fiskālajām korekcijām</t>
  </si>
  <si>
    <t>Projekta darbības izmaksu darbaspēka izmaksas (-)</t>
  </si>
  <si>
    <t>Investīciju darba spēka izmaksas (-)</t>
  </si>
  <si>
    <t>Citas fiskālās korekcijas (+)</t>
  </si>
  <si>
    <t>Neparedzētie izdevumi (netiešie izdevumi)</t>
  </si>
  <si>
    <t>Neparedzētie izdevumi (tiešie izdevumi)</t>
  </si>
  <si>
    <t>Aizņēmuma pamatsummas atmaksa</t>
  </si>
  <si>
    <t>Aizņēmuma procentu atmaksa</t>
  </si>
  <si>
    <t>4. Finansiālā ilgtspēja</t>
  </si>
  <si>
    <t>14. Kontroles lapa</t>
  </si>
  <si>
    <t>15. PIV 2.Pielikums</t>
  </si>
  <si>
    <t>16. PIV 3.Pielikums</t>
  </si>
  <si>
    <t>17. PIV 4.Pielikums: I. Finanšu analīze</t>
  </si>
  <si>
    <t>18. PIV 4.Pielikum:s II. Ekonomiskā analīze</t>
  </si>
  <si>
    <t>3.DL  invest.n.pl.AR pr.;    12. RL Investīciju n.pl.</t>
  </si>
  <si>
    <t>11. RL Kaitāla  naudas plūsma; 12. RL Investīciju n.pl.</t>
  </si>
  <si>
    <t>BUDŽETS (+)</t>
  </si>
  <si>
    <t>"Ar projektu" darbības izmaksas</t>
  </si>
  <si>
    <t xml:space="preserve">Projektā ieguldītais kapitāls </t>
  </si>
  <si>
    <t>x</t>
  </si>
  <si>
    <t>X</t>
  </si>
  <si>
    <t>Ekonomiskā ienesīguma norma (ERR)</t>
  </si>
  <si>
    <t>Pārbaude</t>
  </si>
  <si>
    <t>IZMAKSU UN IEGUVUMU ANALĪZE</t>
  </si>
  <si>
    <t>DARBĪBAS IZMAKSU UN IEŅĒMUMU UN INVESTĪCIJU NAUDAS PLŪSMAS APRĒĶINS AR PROJEKTU</t>
  </si>
  <si>
    <t>Bez ERAF atbalsta</t>
  </si>
  <si>
    <t>Ar ERAF atbalstu</t>
  </si>
  <si>
    <t>Kopējais investīciju izmaksas, izņemot neparedzētos izdevumus (EUR)</t>
  </si>
  <si>
    <t>ERAF vidējā atbalsta likme (%) kopā</t>
  </si>
  <si>
    <t>Projekta izmaksas saskaņā ar vienoto izmaksu likmi (netiešās izmaksas)</t>
  </si>
  <si>
    <t>SAM 2.2.1.2. (digitalizācija)</t>
  </si>
  <si>
    <t>Tiešās pārvaldes iestāde</t>
  </si>
  <si>
    <t>Pašvaldība</t>
  </si>
  <si>
    <t>Valsts kapitālsabiedrība</t>
  </si>
  <si>
    <t>Tiesu varas institūcija</t>
  </si>
  <si>
    <t>LŪDZU IZVĒLIETIES PROJEKTA IESNIEDZĒJA TIPU!</t>
  </si>
  <si>
    <t>Valsts budžeta dotācijas īpatsvars pašvaldībai (%):</t>
  </si>
  <si>
    <t>Izmaksu un ieguvumu analīzei jāparāda, ka projekta kopējie ieguvumi un ietaupījumi ir lielāki par projekta investīcijām un darbības izmaksām visā projekta dzīves ciklā, kā arī jāatspoguļo valsts pārvaldē strādājošo skaita un valsts iestāžu uzturēšanas izdevumu samazinājums, kas rodas projekta ietvaros pārveidoto pamatdarbības procesu un automatizēto procedūru rezultātā, t. sk. novēršot nepieciešamību personai iestādē iesniegt publiskās pārvaldes rīcībā esošus datus vai dokumentus</t>
  </si>
  <si>
    <t>Projekta vadības personāla atlīdzības izmaksas</t>
  </si>
  <si>
    <t>3.</t>
  </si>
  <si>
    <t>5.</t>
  </si>
  <si>
    <t>Informācijas sistēmu izstrādes, ieviešanas  un kvalitātes kontroles izmaksas</t>
  </si>
  <si>
    <t xml:space="preserve">Informācijas sistēmu izstrādes vai iegādes izmaksas </t>
  </si>
  <si>
    <t>Informācijas sistēmas programmatūras izstrādes vai iegādes izmaksas</t>
  </si>
  <si>
    <t>Sērijveida programmatūras iegādes izmaksas</t>
  </si>
  <si>
    <t>5.1.3.</t>
  </si>
  <si>
    <t>Programmatūras lietotāja un administratora lietošanas atbalsta materiālu izstrādes izmaksas</t>
  </si>
  <si>
    <t>Informācijas sistēmas ieviešanas izmaksas</t>
  </si>
  <si>
    <t>Datu importa un migrācijas veikšanas izmaksas</t>
  </si>
  <si>
    <t>Informācijas resursu digitalizācijas izmaksas</t>
  </si>
  <si>
    <t>5.2.3.</t>
  </si>
  <si>
    <t>Administratoru un to informācijas sistēmu lietotāju apmācību izmaksas</t>
  </si>
  <si>
    <t>Informācijas sistēmas konfigurēšanas izmaksas</t>
  </si>
  <si>
    <t>Projekta ietvaros izveidotas informācijas sistēmas uzturēšanas izmaksas no tās izstrādes brīža projektu aktivitāšu apjomā</t>
  </si>
  <si>
    <t>6.</t>
  </si>
  <si>
    <t xml:space="preserve">Aprīkojuma un iekārtu izmaksas </t>
  </si>
  <si>
    <t>6.1.1.</t>
  </si>
  <si>
    <t xml:space="preserve">Tehniskās infrastruktūras un tās darbināšanai nepieciešamās ražotāja sērijveida programmatūras iegādes izmaksas </t>
  </si>
  <si>
    <t>6.1.1.1.</t>
  </si>
  <si>
    <t>Serveru tehnikas un tās uzstādīšanai nepieciešamās infrastruktūras iegādes izmaksas</t>
  </si>
  <si>
    <t>6.1.1.2.</t>
  </si>
  <si>
    <t>Datu masīvu iekārtas iegādes izmaksas</t>
  </si>
  <si>
    <t>6.1.1.3.</t>
  </si>
  <si>
    <t>6.1.1.4.</t>
  </si>
  <si>
    <t>Tehniskās infrastruktūras un ražotāja sērijveida programmatūras uzstādīšanas un konfigurēšanas izmaksas</t>
  </si>
  <si>
    <t>6.1.2.</t>
  </si>
  <si>
    <t xml:space="preserve">Specifiskās tehniskās infrastruktūras un tās darbināšanai nepieciešamās ražotāja sērijveida programmatūras iegādes izmaksas </t>
  </si>
  <si>
    <t>6.1.2.1.</t>
  </si>
  <si>
    <t>Nacionālās elektroniskās identifikācijas un elektroniskā paraksta platforma</t>
  </si>
  <si>
    <t>6.1.2.2.</t>
  </si>
  <si>
    <t>Globālo navigācijas satelītu sistēmas signālu uztveršanas, apstrādes un izplatīšanas informācijas sistēma Latvijas teritorijai</t>
  </si>
  <si>
    <t>6.1.2.3.</t>
  </si>
  <si>
    <t>Valsts ģeotelpiskās informācijas un pašvaldību koplietošanas ģeotelpiskās informācijas infrastruktūra</t>
  </si>
  <si>
    <t>6.1.3.</t>
  </si>
  <si>
    <t xml:space="preserve">IKT aparatūras un iekārtu iegādes izmaksas </t>
  </si>
  <si>
    <t>10.1.</t>
  </si>
  <si>
    <t>Informācijas un komunikācijas tehnoloģiju iespēju izmantošanas veicināšanas izmaksas:</t>
  </si>
  <si>
    <t>10.1.1.</t>
  </si>
  <si>
    <t>10.1.2.</t>
  </si>
  <si>
    <t>Apmācību, informatīvo un publicitātes pasākumu izmaksas par publiskajiem pakalpojumiem</t>
  </si>
  <si>
    <t>10.1.3.</t>
  </si>
  <si>
    <t>Mācību programmu izstrādes un izplatīšanas izmaksas par e-pārvaldības rīku izmantošanu un drošību internetā</t>
  </si>
  <si>
    <t>10.2.</t>
  </si>
  <si>
    <t xml:space="preserve">Ar projekta darbībām tieši saistīto publicitātes pasākumu izmaksas </t>
  </si>
  <si>
    <t>11.1.</t>
  </si>
  <si>
    <t xml:space="preserve">Projekta pamatojošās dokumentācijas  sagatavošanas izmaksas </t>
  </si>
  <si>
    <t>11.1.1.</t>
  </si>
  <si>
    <t>Projekta apraksta sagatavošanas izmaksas</t>
  </si>
  <si>
    <t>11.1.2.</t>
  </si>
  <si>
    <t>Izmaksu un ieguvumu analīzes izstrādes izmaksas</t>
  </si>
  <si>
    <t>11.2.</t>
  </si>
  <si>
    <t>Projekta ietvaros pilnveidojamās informācijas sistēmas audita izmaksas pirms projekta  īstenošanas uzsākšanas</t>
  </si>
  <si>
    <t>11.</t>
  </si>
  <si>
    <t>13.1.</t>
  </si>
  <si>
    <t>Informācijas sistēmas izstrādes vai iegādes un ieviešanas kvalitātes kontroles izmaksas</t>
  </si>
  <si>
    <t>13.2.</t>
  </si>
  <si>
    <t>Apmācību izmaksas par publiskās pārvaldes informācijas un komunikācijas tehnoloģiju arhitektūras ieviešanu un pārvaldību</t>
  </si>
  <si>
    <t>Lietotāju vajadzību analīzes izmaksas</t>
  </si>
  <si>
    <t>13.</t>
  </si>
  <si>
    <t>15.1.</t>
  </si>
  <si>
    <t>15.2.</t>
  </si>
  <si>
    <t>13.3.</t>
  </si>
  <si>
    <t>Projekta izmaksas saskaņā ar vienoto izmaksu likmi (netiešās izmaksas)*</t>
  </si>
  <si>
    <t xml:space="preserve"> = (5) -(6) +(4)</t>
  </si>
  <si>
    <t xml:space="preserve"> = (3) -(7)</t>
  </si>
  <si>
    <t xml:space="preserve"> = (8) / (3)</t>
  </si>
  <si>
    <t xml:space="preserve"> = (MK noteikta Sam līdzfinansējuma likme) * (9)</t>
  </si>
  <si>
    <t>ERAF finansējums</t>
  </si>
  <si>
    <t>Attiecināmais valsts budžeta finansējums</t>
  </si>
  <si>
    <t>Publiskās attiecināmās izmaksas</t>
  </si>
  <si>
    <r>
      <t xml:space="preserve">Kopējās </t>
    </r>
    <r>
      <rPr>
        <b/>
        <sz val="10"/>
        <color rgb="FFFF0000"/>
        <rFont val="Calibri"/>
        <family val="2"/>
        <charset val="186"/>
        <scheme val="minor"/>
      </rPr>
      <t>neattiecināmās</t>
    </r>
    <r>
      <rPr>
        <b/>
        <sz val="10"/>
        <rFont val="Calibri"/>
        <family val="2"/>
        <charset val="186"/>
        <scheme val="minor"/>
      </rPr>
      <t xml:space="preserve"> izmaksas</t>
    </r>
  </si>
  <si>
    <t>Kods</t>
  </si>
  <si>
    <t>Vienas vienības izmaksu pielietojums (ir vai nav**)</t>
  </si>
  <si>
    <t>netiešās</t>
  </si>
  <si>
    <t>tiešās</t>
  </si>
  <si>
    <t xml:space="preserve">Projekta vadības personāla atlīdzības izmaksas </t>
  </si>
  <si>
    <t>10.</t>
  </si>
  <si>
    <t xml:space="preserve">Informatīvo un publicitātes pasākumu izmaksas </t>
  </si>
  <si>
    <t>15.</t>
  </si>
  <si>
    <t xml:space="preserve">Neparedzētie izdevumi </t>
  </si>
  <si>
    <t>Minimālais projekta attiecināmo izmaksu apjoms pasākuma ietvaros ir 150 000 euro, maksimālais projekta attiecināmo izmaksu apjoms ir 5 000 000 euro</t>
  </si>
  <si>
    <t>Projekta kopējie ieguvumi un ietaupījumi ir lielāki par projekta investīcijām un darbības izmaksām visā projekta dzīves ciklā</t>
  </si>
  <si>
    <t>Finansējuma saņēmējiem un sadarbības partneriem projekta mērķu un rādītāju sasniegšanai nepieciešamās informācijas un komunikācijas tehnoloģiju aparatūras un iekārtu iegādes izmaksas (izņemot šo noteikumu 20.7. un 20.8. apakšpunktā minētās izmaksas), nepārsniedzot trīs procentus no projekta kopējām attiecināmajām izmaksām</t>
  </si>
  <si>
    <t>Šo noteikumu 20.2. un 20.12. apakšpunktā minētās izmaksas kopā nepārsniedz piecus procentus no projekta kopējām tiešajām attiecināmajām izmaksām.</t>
  </si>
  <si>
    <t>Šo noteikumu 20.5.3., 20.6.3., 20.13.1. un 20.13.3. apakšpunktā minētās izmaksas kopā nepārsniedz piecus procentus no projekta kopējām tiešajām attiecināmajām izmaksām.</t>
  </si>
  <si>
    <t>Projekta pārskata periods (projekta dzīves cikls)</t>
  </si>
  <si>
    <t>15 gadu</t>
  </si>
  <si>
    <t>14 gadu</t>
  </si>
  <si>
    <t>13 gadu</t>
  </si>
  <si>
    <t>12 gadu</t>
  </si>
  <si>
    <t>11 gadu</t>
  </si>
  <si>
    <t>10 gadu</t>
  </si>
  <si>
    <t>LŪDZU IZVĒLIETIES PĀRSKATA PERIODU (PROJEKTA DZĪVES CIKLU)!</t>
  </si>
  <si>
    <t>Specifiskā atbalsta mērķa pasākums:</t>
  </si>
  <si>
    <t>SAM 2.2.1.1. (platformas)</t>
  </si>
  <si>
    <t>Neparedzētie izdevumi gan tiešo, gan netiešo attiecināmo izmaksu segšanai, nepārsniedzot trīs procentus no projekta kopējām tiešajām attiecināmajām izmaksām.</t>
  </si>
  <si>
    <t>Šo noteikumu 20.13.2. apakšpunktā minētās izmaksas nepārsniedz 30 procentus no projekta kopējām attiecināmajām izmaksām.</t>
  </si>
  <si>
    <t>Šo noteikumu 20.11. apakšpunktā minētās izmaksas nepārsniedz piecus procentus no projekta kopējām attiecināmajām izmaksām.</t>
  </si>
  <si>
    <t>Šo noteikumu 20.1.2. apakšpunktā minētās projekta īstenošanas personāla atlīdzības izmaksas kopā nepārsniedz piecus procentus no projekta kopējām tiešajām attiecināmajām izmaksām. Ja projekta ietvaros tiek veidota centralizēta informācijas sistēmu platforma vai centralizētas informācijas sistēmu platformas jauna funkcionalitāte, šo noteikumu 20.1.2. apakšpunktā minētās projekta īstenošanas personāla atlīdzības izmaksas kopā nepārsniedz 10 procentus no projekta kopējām tiešajām attiecināmajām izmaksām.</t>
  </si>
  <si>
    <t>Jā</t>
  </si>
  <si>
    <t>Nē</t>
  </si>
  <si>
    <t>Projekta netiešās attiecināmās izmaksas plāno kā vienu izmaksu pozīciju, nepārsniedzot 15 procentus no šo noteikumu 20.1.1. un 20.1.2. apakšpunktā minētajām izmaksām</t>
  </si>
  <si>
    <t>Ar projekta darbībām tieši saistīto publicitātes pasākumu izmaksas, nepārsniedzot vienu procentu no projekta kopējām tiešajām attiecināmajām izmaksām</t>
  </si>
  <si>
    <t>Procesu  pilnveides rezultātā papildus nodotie informācijas vienumi</t>
  </si>
  <si>
    <t>MK noteikumos noteiktie obligātie ieguvumi</t>
  </si>
  <si>
    <t>Valsts pārvaldē strādājošo skaita samazinājums</t>
  </si>
  <si>
    <t>Valsts iestāžu uzturēšanas izdevumu samazinājums, kas rodas projekta ietvaros pārveidoto pamatdarbības procesu un automatizēto procedūru rezultātā, t. sk. novēršot nepieciešamību personai iestādē iesniegt publiskās pārvaldes rīcībā esošus datus vai dokumentus</t>
  </si>
  <si>
    <t>Valsts pārvaldē strādājošo skaita samazinājums, kas rodas projekta ietvaros pārveidoto pamatdarbības procesu un automatizēto procedūru rezultātā, t. sk. novēršot nepieciešamību personai iestādē iesniegt publiskās pārvaldes rīcībā esošus datus vai dokumentus</t>
  </si>
  <si>
    <t>Procesu pilnveides rezultātā papildus nodoti informācijas vienumi</t>
  </si>
  <si>
    <t>Aatspoguļots, cik projekta ietvaros pilnveidojamie procesi novērš nepieciešamību personai iestādē iesniegt publiskās pārvaldes rīcībā esošus datus vai dokumentus</t>
  </si>
  <si>
    <t>Projekta izmaksu ierobežojumu un citu būtisku nosacījumu kontrole</t>
  </si>
  <si>
    <t>1.11.</t>
  </si>
  <si>
    <t>1.12.</t>
  </si>
  <si>
    <t>1.14.</t>
  </si>
  <si>
    <t>1.15.</t>
  </si>
  <si>
    <t>1.16.</t>
  </si>
  <si>
    <t>1.13.</t>
  </si>
  <si>
    <t>Maksimālā ERAF atbalsta likme (%)</t>
  </si>
  <si>
    <t>Valsts budžeta dotācija pašvaldībai</t>
  </si>
  <si>
    <t>Projekta izmaksu un  citu būtisku nosacījumu kontroles lapa</t>
  </si>
  <si>
    <t>Projektā plānota centralizēta IS platforma vai centralizētas IS platformas jauna funkcionalitāte?</t>
  </si>
  <si>
    <t>Projekta vadības personāla atlīdzības izmaksas noteiktas kā fiksēta summa 24 426 euro gadā, pieskaitot 0,64 procentus no tiešajām attiecināmajām izmaksām (neieskaitot tiešās projekta vadības personāla izmaksas izmaksas) un reizinot ar projekta ilgumu gados.</t>
  </si>
  <si>
    <r>
      <t>Projekta pārskata periods ir jāizvēlas atkarībā no projekta darbībai piemērojamajai nozarei vai apakšnozarei.</t>
    </r>
    <r>
      <rPr>
        <i/>
        <sz val="10"/>
        <rFont val="Calibri"/>
        <family val="2"/>
        <charset val="186"/>
        <scheme val="minor"/>
      </rPr>
      <t xml:space="preserve"> </t>
    </r>
    <r>
      <rPr>
        <sz val="10"/>
        <rFont val="Calibri"/>
        <family val="2"/>
        <charset val="186"/>
        <scheme val="minor"/>
      </rPr>
      <t>Ja projekts pārstāv vairākas darbības nozares, jāizvēlās tās nozares pārskata periods, kurš ir garāks. Projekta atlikusī vērtība ir jānorāda pēdējā projekta pārskata perioda gadā.</t>
    </r>
  </si>
  <si>
    <t>Projekta iesniegšanas gads, mēnesis, datums sadarbības iestādē (CFLA)</t>
  </si>
  <si>
    <t>3. Izmaksu un ieguvumu analīzes saturs</t>
  </si>
  <si>
    <t>1.1 ., 1.2. un 1.3. Budžets - pašvaldība / komersants</t>
  </si>
  <si>
    <t>DL aizpilda projekta iesniedzējs rediģējamo šūnu ietvaros</t>
  </si>
  <si>
    <t>RL matemātiskais modelis aprēķinus veic automātiski, projekta iesniedzējam dati nav jāievada, tos var izmantot informatīvos nolūkos</t>
  </si>
  <si>
    <t>AL matemātiskais modelis aprēķinus veic automātiski, projekta iesniedzējam dati nav jāievada, tos var izmantot informatīvos nolūkos</t>
  </si>
  <si>
    <t>Kontroles lapā projekta iesniedzējs var pārliecinaties par MK noteikumu nosacījumu izpildi</t>
  </si>
  <si>
    <t>PIV tabulas ir radītas projekta iesniedzēja ērtībām, identiskas projekta iesniegumam, kas ļauj informāciju vienkārši pārkopēt projekta iesniegumā</t>
  </si>
  <si>
    <t>Valsts budžeta dotācijas (VBD) īpatsvars pašvaldībai (%):</t>
  </si>
  <si>
    <t>DARBA LAPA Nr.1.2</t>
  </si>
  <si>
    <t>DARBA LAPA Nr.1.3</t>
  </si>
  <si>
    <t>Projekta ietvaros pilnveidojamie procesi, kas rada nepieciešamību personai iestādē iesniegt publiskās pārvaldes rīcībā esošus datus vai dokumentus</t>
  </si>
  <si>
    <t>Mērvienība</t>
  </si>
  <si>
    <t>t.sk.PVN***</t>
  </si>
  <si>
    <t>*** Atsevišķām izmaksu pozīcijām piemērotā PVN likme var būt atšķirīga vai arī var tikt nepiemērota vispār, tāpēc aizpildītājam nepieciešamības gadījumā rezultāts jākoriģē</t>
  </si>
  <si>
    <t>5.3.</t>
  </si>
  <si>
    <t>5.3.1.</t>
  </si>
  <si>
    <t>5.3.2.</t>
  </si>
  <si>
    <t>5.3.3.</t>
  </si>
  <si>
    <t>5.3.4.</t>
  </si>
  <si>
    <t>5.3.5.</t>
  </si>
  <si>
    <t>Biznesa procesu un biznesa prasību specifikāciju izstrādes izmaksas</t>
  </si>
  <si>
    <t>Projekta ieviešanas dokumentācijas izstrādes izmaksas, t.sk. autoruzraudzības izmaksas</t>
  </si>
  <si>
    <t>Informācijas sistēmas izstrādes vai iegādes iepirkuma tehniskās specifikācijas izstrādes izmaksas</t>
  </si>
  <si>
    <t>Tehniskās infrastruktūras un ražotāja sērijveida programmatūras iegādes tehniskās specifikācijas izstrādes izmaksas</t>
  </si>
  <si>
    <t>Aizpilda par projekta iesniedzēja darbību izmaksām</t>
  </si>
  <si>
    <t>Aizpilda par sadarbības partnera darbību izmaksām</t>
  </si>
  <si>
    <t>Saite VBD īpatsvara (likmes) noteikšanai</t>
  </si>
  <si>
    <t>Valsts budžeta līdzfinansējums*</t>
  </si>
  <si>
    <t>* Nepieciešamības gadījumā šajā rindā iekļautās formulas var dzēst un attiecīgajās šūnās var ievadīt nepieciešamās vērtības</t>
  </si>
  <si>
    <t>*Darbības izmaksas jāatspoguļo ar mīnuss zīmi (kā negatīva vērtība)!</t>
  </si>
  <si>
    <t>Darbības izmaksas AR projektu (-)*</t>
  </si>
  <si>
    <t>Darbības izmaksas BEZ projekta (-)*</t>
  </si>
  <si>
    <t>Valsts iestāžu uzturēšanas izdevumu samazinājums*</t>
  </si>
  <si>
    <t>*atbilstoši MK noteikumu Nr.653 15.punktam</t>
  </si>
  <si>
    <t>**Darbības izmaksas jāatspoguļo ar mīnuss zīmi (kā negatīva vērtība)!</t>
  </si>
  <si>
    <t>2. Kopējās izmaksas (-)**:</t>
  </si>
</sst>
</file>

<file path=xl/styles.xml><?xml version="1.0" encoding="utf-8"?>
<styleSheet xmlns="http://schemas.openxmlformats.org/spreadsheetml/2006/main">
  <numFmts count="29">
    <numFmt numFmtId="41" formatCode="_-* #,##0_-;\-* #,##0_-;_-* &quot;-&quot;_-;_-@_-"/>
    <numFmt numFmtId="43" formatCode="_-* #,##0.00_-;\-* #,##0.00_-;_-* &quot;-&quot;??_-;_-@_-"/>
    <numFmt numFmtId="164" formatCode="_(&quot;$&quot;* #,##0_);_(&quot;$&quot;* \(#,##0\);_(&quot;$&quot;* &quot;-&quot;_);_(@_)"/>
    <numFmt numFmtId="165" formatCode="_-[$€-2]* #,##0.00_-;\-[$€-2]* #,##0.00_-;_-[$€-2]* &quot;-&quot;??_-"/>
    <numFmt numFmtId="166" formatCode="0.000"/>
    <numFmt numFmtId="167" formatCode="dd\ mmm\ yy"/>
    <numFmt numFmtId="168" formatCode="General&quot;.&quot;"/>
    <numFmt numFmtId="169" formatCode="#,##0;\(#,##0\);&quot;-&quot;"/>
    <numFmt numFmtId="170" formatCode="#,##0_);\(#,##0\);&quot; - &quot;_);@_)"/>
    <numFmt numFmtId="171" formatCode="#,##0;[Red]\(#,##0\);0"/>
    <numFmt numFmtId="172" formatCode="d\ mmmm\ yyyy"/>
    <numFmt numFmtId="173" formatCode="0.00;[Red]0.00"/>
    <numFmt numFmtId="174" formatCode="\ #,##0.00_);\(#,##0.00\);&quot; - &quot;_);@_)"/>
    <numFmt numFmtId="175" formatCode="\ #,##0.000_);\(#,##0.000\);&quot; - &quot;_);@_)"/>
    <numFmt numFmtId="176" formatCode="\ #,##0.0_);\(#,##0.0\);&quot; - &quot;_);@_)"/>
    <numFmt numFmtId="177" formatCode="_(\ #,##0.0_%_);_(\ \(#,##0.0_%\);_(\ &quot; - &quot;_%_);_(@_)"/>
    <numFmt numFmtId="178" formatCode="_(\ #,##0.0%_);_(\ \(#,##0.0%\);_(\ &quot; - &quot;\%_);_(@_)"/>
    <numFmt numFmtId="179" formatCode="_(* #,###.0_);_(* \(#,###.0\);_(* &quot;-&quot;?_);_(@_)"/>
    <numFmt numFmtId="180" formatCode="#,##0;\(#,##0\);&quot;0&quot;"/>
    <numFmt numFmtId="181" formatCode="0.0%"/>
    <numFmt numFmtId="182" formatCode="\+0.00%;\-0.00%;0%"/>
    <numFmt numFmtId="183" formatCode="0.0"/>
    <numFmt numFmtId="184" formatCode="#,##0;[Red]\-&quot;Ls&quot;\ #,##0"/>
    <numFmt numFmtId="185" formatCode="[$-426]General"/>
    <numFmt numFmtId="186" formatCode="0.000%"/>
    <numFmt numFmtId="187" formatCode="#,##0.00;\(#,##0.00\);&quot;0&quot;"/>
    <numFmt numFmtId="188" formatCode="0.000000"/>
    <numFmt numFmtId="189" formatCode="0.000000000000000%"/>
    <numFmt numFmtId="190" formatCode="_-* #,##0_-;\-* #,##0_-;_-* &quot;-&quot;??_-;_-@_-"/>
  </numFmts>
  <fonts count="133">
    <font>
      <sz val="10"/>
      <name val="Arial"/>
    </font>
    <font>
      <sz val="11"/>
      <color theme="1"/>
      <name val="Calibri"/>
      <family val="2"/>
      <charset val="186"/>
      <scheme val="minor"/>
    </font>
    <font>
      <sz val="11"/>
      <color indexed="8"/>
      <name val="Calibri"/>
      <family val="2"/>
      <charset val="186"/>
    </font>
    <font>
      <sz val="10"/>
      <name val="Arial"/>
      <family val="2"/>
      <charset val="186"/>
    </font>
    <font>
      <sz val="8"/>
      <name val="Arial"/>
      <family val="2"/>
      <charset val="186"/>
    </font>
    <font>
      <sz val="10"/>
      <name val="Arial"/>
      <family val="2"/>
    </font>
    <font>
      <b/>
      <sz val="10"/>
      <name val="Arial"/>
      <family val="2"/>
      <charset val="186"/>
    </font>
    <font>
      <sz val="10"/>
      <color indexed="8"/>
      <name val="Arial"/>
      <family val="2"/>
    </font>
    <font>
      <i/>
      <sz val="10"/>
      <color indexed="32"/>
      <name val="Arial Narrow"/>
      <family val="2"/>
    </font>
    <font>
      <sz val="11"/>
      <color indexed="8"/>
      <name val="Calibri"/>
      <family val="2"/>
    </font>
    <font>
      <sz val="11"/>
      <color indexed="9"/>
      <name val="Calibri"/>
      <family val="2"/>
    </font>
    <font>
      <sz val="8"/>
      <name val="Times"/>
      <family val="1"/>
    </font>
    <font>
      <b/>
      <sz val="10"/>
      <color indexed="9"/>
      <name val="Arial"/>
      <family val="2"/>
    </font>
    <font>
      <b/>
      <sz val="8"/>
      <color indexed="9"/>
      <name val="Arial"/>
      <family val="2"/>
    </font>
    <font>
      <b/>
      <sz val="8"/>
      <color indexed="8"/>
      <name val="Arial"/>
      <family val="2"/>
    </font>
    <font>
      <b/>
      <sz val="8"/>
      <color indexed="8"/>
      <name val="Courier New"/>
      <family val="3"/>
    </font>
    <font>
      <u val="doubleAccounting"/>
      <sz val="10"/>
      <name val="Times New Roman"/>
      <family val="1"/>
    </font>
    <font>
      <sz val="10"/>
      <name val="Times New Roman"/>
      <family val="1"/>
    </font>
    <font>
      <sz val="10"/>
      <name val="Arial Narrow"/>
      <family val="2"/>
    </font>
    <font>
      <i/>
      <sz val="10"/>
      <name val="Arial Narrow"/>
      <family val="2"/>
    </font>
    <font>
      <b/>
      <sz val="10"/>
      <color indexed="32"/>
      <name val="Arial Narrow"/>
      <family val="2"/>
    </font>
    <font>
      <sz val="14"/>
      <name val="Arial"/>
      <family val="2"/>
    </font>
    <font>
      <b/>
      <sz val="12"/>
      <color indexed="55"/>
      <name val="Arial"/>
      <family val="2"/>
    </font>
    <font>
      <b/>
      <sz val="14"/>
      <name val="Arial"/>
      <family val="2"/>
    </font>
    <font>
      <b/>
      <sz val="12"/>
      <name val="Times New Roman"/>
      <family val="1"/>
      <charset val="186"/>
    </font>
    <font>
      <b/>
      <sz val="10.5"/>
      <name val="Times New Roman"/>
      <family val="1"/>
      <charset val="186"/>
    </font>
    <font>
      <b/>
      <sz val="11"/>
      <name val="Times New Roman"/>
      <family val="1"/>
    </font>
    <font>
      <b/>
      <sz val="10"/>
      <name val="Times New Roman"/>
      <family val="1"/>
    </font>
    <font>
      <b/>
      <i/>
      <sz val="9.5"/>
      <name val="Times New Roman"/>
      <family val="1"/>
    </font>
    <font>
      <sz val="10"/>
      <color indexed="32"/>
      <name val="Arial Narrow"/>
      <family val="2"/>
    </font>
    <font>
      <sz val="12"/>
      <name val="Arial"/>
      <family val="2"/>
    </font>
    <font>
      <b/>
      <sz val="16"/>
      <name val="Arial"/>
      <family val="2"/>
    </font>
    <font>
      <b/>
      <sz val="14"/>
      <color indexed="32"/>
      <name val="Arial"/>
      <family val="2"/>
    </font>
    <font>
      <sz val="8"/>
      <color indexed="32"/>
      <name val="Arial Narrow"/>
      <family val="2"/>
      <charset val="204"/>
    </font>
    <font>
      <b/>
      <sz val="10"/>
      <name val="Arial Narrow"/>
      <family val="2"/>
    </font>
    <font>
      <b/>
      <i/>
      <sz val="10"/>
      <name val="Arial Narrow"/>
      <family val="2"/>
    </font>
    <font>
      <b/>
      <sz val="10"/>
      <color indexed="8"/>
      <name val="Arial"/>
      <family val="2"/>
    </font>
    <font>
      <sz val="10"/>
      <name val="Helv"/>
    </font>
    <font>
      <sz val="10"/>
      <color indexed="8"/>
      <name val="Arial"/>
      <family val="2"/>
      <charset val="186"/>
    </font>
    <font>
      <b/>
      <i/>
      <sz val="10"/>
      <color indexed="8"/>
      <name val="Arial"/>
      <family val="2"/>
      <charset val="186"/>
    </font>
    <font>
      <b/>
      <sz val="10"/>
      <color indexed="9"/>
      <name val="Arial"/>
      <family val="2"/>
      <charset val="186"/>
    </font>
    <font>
      <b/>
      <i/>
      <sz val="22"/>
      <color indexed="8"/>
      <name val="Times New Roman"/>
      <family val="1"/>
      <charset val="186"/>
    </font>
    <font>
      <b/>
      <sz val="12"/>
      <color indexed="8"/>
      <name val="Arial"/>
      <family val="2"/>
    </font>
    <font>
      <sz val="8"/>
      <color indexed="8"/>
      <name val="Arial"/>
      <family val="2"/>
    </font>
    <font>
      <sz val="8"/>
      <color indexed="12"/>
      <name val="Arial"/>
      <family val="2"/>
    </font>
    <font>
      <b/>
      <sz val="10"/>
      <name val="Arial"/>
      <family val="2"/>
      <charset val="186"/>
    </font>
    <font>
      <u val="singleAccounting"/>
      <sz val="10"/>
      <name val="Times New Roman"/>
      <family val="1"/>
    </font>
    <font>
      <sz val="10"/>
      <name val="MS Sans Serif"/>
      <family val="2"/>
      <charset val="186"/>
    </font>
    <font>
      <i/>
      <sz val="8"/>
      <name val="Arial"/>
      <family val="2"/>
      <charset val="186"/>
    </font>
    <font>
      <sz val="8"/>
      <color indexed="8"/>
      <name val="Arial"/>
      <family val="2"/>
      <charset val="186"/>
    </font>
    <font>
      <sz val="8"/>
      <color indexed="8"/>
      <name val="Wingdings"/>
      <charset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0"/>
      <name val="Arial Cyr"/>
      <charset val="204"/>
    </font>
    <font>
      <sz val="11"/>
      <color indexed="52"/>
      <name val="Calibri"/>
      <family val="2"/>
    </font>
    <font>
      <sz val="11"/>
      <color indexed="10"/>
      <name val="Calibri"/>
      <family val="2"/>
    </font>
    <font>
      <sz val="11"/>
      <color indexed="17"/>
      <name val="Calibri"/>
      <family val="2"/>
    </font>
    <font>
      <sz val="12"/>
      <name val="新細明體"/>
      <charset val="136"/>
    </font>
    <font>
      <sz val="8"/>
      <name val="Arial"/>
      <family val="2"/>
      <charset val="186"/>
    </font>
    <font>
      <sz val="12"/>
      <name val="Times New Roman"/>
      <family val="1"/>
      <charset val="186"/>
    </font>
    <font>
      <sz val="10"/>
      <name val="Arial"/>
      <family val="2"/>
      <charset val="186"/>
    </font>
    <font>
      <b/>
      <sz val="11"/>
      <color indexed="52"/>
      <name val="Calibri"/>
      <family val="2"/>
      <charset val="186"/>
    </font>
    <font>
      <sz val="11"/>
      <color indexed="10"/>
      <name val="Calibri"/>
      <family val="2"/>
      <charset val="186"/>
    </font>
    <font>
      <sz val="11"/>
      <color indexed="62"/>
      <name val="Calibri"/>
      <family val="2"/>
      <charset val="186"/>
    </font>
    <font>
      <b/>
      <sz val="11"/>
      <color indexed="63"/>
      <name val="Calibri"/>
      <family val="2"/>
      <charset val="186"/>
    </font>
    <font>
      <b/>
      <sz val="11"/>
      <color indexed="8"/>
      <name val="Calibri"/>
      <family val="2"/>
      <charset val="186"/>
    </font>
    <font>
      <sz val="11"/>
      <color indexed="60"/>
      <name val="Calibri"/>
      <family val="2"/>
      <charset val="186"/>
    </font>
    <font>
      <b/>
      <sz val="18"/>
      <color indexed="56"/>
      <name val="Cambria"/>
      <family val="2"/>
      <charset val="186"/>
    </font>
    <font>
      <sz val="10"/>
      <name val="Lucida Sans"/>
      <family val="2"/>
    </font>
    <font>
      <sz val="10"/>
      <color indexed="8"/>
      <name val="Lucida Sans"/>
      <family val="2"/>
    </font>
    <font>
      <b/>
      <sz val="9"/>
      <color indexed="81"/>
      <name val="Tahoma"/>
      <family val="2"/>
      <charset val="186"/>
    </font>
    <font>
      <sz val="11"/>
      <color rgb="FF000000"/>
      <name val="Calibri"/>
      <family val="2"/>
      <charset val="186"/>
    </font>
    <font>
      <u/>
      <sz val="10"/>
      <color theme="10"/>
      <name val="Arial"/>
      <family val="2"/>
      <charset val="186"/>
    </font>
    <font>
      <sz val="11"/>
      <color theme="1"/>
      <name val="Calibri"/>
      <family val="2"/>
      <scheme val="minor"/>
    </font>
    <font>
      <b/>
      <sz val="11"/>
      <color theme="1"/>
      <name val="Calibri"/>
      <family val="2"/>
      <charset val="186"/>
      <scheme val="minor"/>
    </font>
    <font>
      <b/>
      <sz val="10"/>
      <color indexed="9"/>
      <name val="Calibri"/>
      <family val="2"/>
      <charset val="186"/>
      <scheme val="minor"/>
    </font>
    <font>
      <sz val="10"/>
      <name val="Calibri"/>
      <family val="2"/>
      <charset val="186"/>
      <scheme val="minor"/>
    </font>
    <font>
      <b/>
      <sz val="10"/>
      <name val="Calibri"/>
      <family val="2"/>
      <charset val="186"/>
      <scheme val="minor"/>
    </font>
    <font>
      <sz val="11"/>
      <name val="Calibri"/>
      <family val="2"/>
      <charset val="186"/>
      <scheme val="minor"/>
    </font>
    <font>
      <b/>
      <sz val="11"/>
      <color indexed="10"/>
      <name val="Calibri"/>
      <family val="2"/>
      <charset val="186"/>
      <scheme val="minor"/>
    </font>
    <font>
      <i/>
      <sz val="10"/>
      <name val="Calibri"/>
      <family val="2"/>
      <charset val="186"/>
      <scheme val="minor"/>
    </font>
    <font>
      <b/>
      <sz val="10"/>
      <color indexed="20"/>
      <name val="Calibri"/>
      <family val="2"/>
      <charset val="186"/>
      <scheme val="minor"/>
    </font>
    <font>
      <b/>
      <sz val="11"/>
      <name val="Calibri"/>
      <family val="2"/>
      <charset val="186"/>
      <scheme val="minor"/>
    </font>
    <font>
      <b/>
      <i/>
      <sz val="10"/>
      <name val="Calibri"/>
      <family val="2"/>
      <charset val="186"/>
      <scheme val="minor"/>
    </font>
    <font>
      <b/>
      <sz val="10"/>
      <color indexed="10"/>
      <name val="Calibri"/>
      <family val="2"/>
      <charset val="186"/>
      <scheme val="minor"/>
    </font>
    <font>
      <b/>
      <sz val="12"/>
      <name val="Calibri"/>
      <family val="2"/>
      <charset val="186"/>
      <scheme val="minor"/>
    </font>
    <font>
      <b/>
      <sz val="10"/>
      <color rgb="FFFF0000"/>
      <name val="Calibri"/>
      <family val="2"/>
      <charset val="186"/>
      <scheme val="minor"/>
    </font>
    <font>
      <sz val="10"/>
      <color rgb="FFFF0000"/>
      <name val="Calibri"/>
      <family val="2"/>
      <charset val="186"/>
      <scheme val="minor"/>
    </font>
    <font>
      <sz val="10"/>
      <color theme="3" tint="0.39997558519241921"/>
      <name val="Calibri"/>
      <family val="2"/>
      <charset val="186"/>
      <scheme val="minor"/>
    </font>
    <font>
      <b/>
      <sz val="10"/>
      <color theme="1"/>
      <name val="Calibri"/>
      <family val="2"/>
      <charset val="186"/>
      <scheme val="minor"/>
    </font>
    <font>
      <b/>
      <sz val="10"/>
      <color rgb="FFFF0000"/>
      <name val="Lucida Sans"/>
      <family val="2"/>
    </font>
    <font>
      <sz val="10"/>
      <color theme="1"/>
      <name val="Calibri"/>
      <family val="2"/>
      <charset val="186"/>
      <scheme val="minor"/>
    </font>
    <font>
      <b/>
      <sz val="10"/>
      <color rgb="FF0070C0"/>
      <name val="Calibri"/>
      <family val="2"/>
      <charset val="186"/>
      <scheme val="minor"/>
    </font>
    <font>
      <sz val="10"/>
      <color theme="0"/>
      <name val="Calibri"/>
      <family val="2"/>
      <charset val="186"/>
      <scheme val="minor"/>
    </font>
    <font>
      <b/>
      <sz val="10"/>
      <color rgb="FF002060"/>
      <name val="Calibri"/>
      <family val="2"/>
      <charset val="186"/>
      <scheme val="minor"/>
    </font>
    <font>
      <sz val="10"/>
      <color rgb="FF002060"/>
      <name val="Calibri"/>
      <family val="2"/>
      <charset val="186"/>
      <scheme val="minor"/>
    </font>
    <font>
      <b/>
      <sz val="12"/>
      <color rgb="FF7030A0"/>
      <name val="Calibri"/>
      <family val="2"/>
      <charset val="186"/>
      <scheme val="minor"/>
    </font>
    <font>
      <b/>
      <sz val="10"/>
      <color theme="0"/>
      <name val="Calibri"/>
      <family val="2"/>
      <charset val="186"/>
      <scheme val="minor"/>
    </font>
    <font>
      <sz val="9"/>
      <name val="Calibri"/>
      <family val="2"/>
      <charset val="186"/>
      <scheme val="minor"/>
    </font>
    <font>
      <i/>
      <sz val="9"/>
      <name val="Calibri"/>
      <family val="2"/>
      <charset val="186"/>
      <scheme val="minor"/>
    </font>
    <font>
      <b/>
      <sz val="9"/>
      <name val="Calibri"/>
      <family val="2"/>
      <charset val="186"/>
      <scheme val="minor"/>
    </font>
    <font>
      <b/>
      <sz val="9"/>
      <color rgb="FFFF0000"/>
      <name val="Calibri"/>
      <family val="2"/>
      <charset val="186"/>
      <scheme val="minor"/>
    </font>
    <font>
      <b/>
      <sz val="16"/>
      <name val="Calibri"/>
      <family val="2"/>
      <charset val="186"/>
      <scheme val="minor"/>
    </font>
    <font>
      <u/>
      <sz val="10"/>
      <name val="Calibri"/>
      <family val="2"/>
      <charset val="186"/>
      <scheme val="minor"/>
    </font>
    <font>
      <sz val="12"/>
      <name val="Calibri"/>
      <family val="2"/>
      <charset val="186"/>
      <scheme val="minor"/>
    </font>
    <font>
      <b/>
      <sz val="20"/>
      <color theme="0"/>
      <name val="Calibri"/>
      <family val="2"/>
      <charset val="186"/>
      <scheme val="minor"/>
    </font>
    <font>
      <b/>
      <i/>
      <sz val="10"/>
      <color theme="0"/>
      <name val="Calibri"/>
      <family val="2"/>
      <charset val="186"/>
      <scheme val="minor"/>
    </font>
    <font>
      <b/>
      <sz val="12"/>
      <color rgb="FFC00000"/>
      <name val="Calibri"/>
      <family val="2"/>
      <charset val="186"/>
      <scheme val="minor"/>
    </font>
    <font>
      <sz val="10"/>
      <color theme="0" tint="-0.34998626667073579"/>
      <name val="Calibri"/>
      <family val="2"/>
      <charset val="186"/>
      <scheme val="minor"/>
    </font>
    <font>
      <sz val="16"/>
      <name val="Calibri"/>
      <family val="2"/>
      <charset val="186"/>
      <scheme val="minor"/>
    </font>
    <font>
      <b/>
      <sz val="16"/>
      <color rgb="FFFF0000"/>
      <name val="Calibri"/>
      <family val="2"/>
      <charset val="186"/>
      <scheme val="minor"/>
    </font>
    <font>
      <u/>
      <sz val="10"/>
      <color theme="10"/>
      <name val="Calibri"/>
      <family val="2"/>
      <charset val="186"/>
      <scheme val="minor"/>
    </font>
    <font>
      <b/>
      <u/>
      <sz val="16"/>
      <name val="Calibri"/>
      <family val="2"/>
      <charset val="186"/>
      <scheme val="minor"/>
    </font>
    <font>
      <sz val="10"/>
      <color theme="1"/>
      <name val="Times New Roman"/>
      <family val="1"/>
      <charset val="186"/>
    </font>
    <font>
      <sz val="10"/>
      <color rgb="FFFF0000"/>
      <name val="Arial"/>
      <family val="2"/>
      <charset val="186"/>
    </font>
    <font>
      <i/>
      <sz val="10"/>
      <color theme="1"/>
      <name val="Calibri"/>
      <family val="2"/>
      <charset val="186"/>
      <scheme val="minor"/>
    </font>
    <font>
      <b/>
      <i/>
      <sz val="10"/>
      <color theme="1"/>
      <name val="Calibri"/>
      <family val="2"/>
      <charset val="186"/>
      <scheme val="minor"/>
    </font>
    <font>
      <b/>
      <sz val="24"/>
      <name val="Calibri"/>
      <family val="2"/>
      <charset val="186"/>
      <scheme val="minor"/>
    </font>
    <font>
      <sz val="20"/>
      <color rgb="FFFF0000"/>
      <name val="Calibri"/>
      <family val="2"/>
      <charset val="186"/>
      <scheme val="minor"/>
    </font>
    <font>
      <i/>
      <sz val="11"/>
      <name val="Calibri"/>
      <family val="2"/>
      <charset val="186"/>
      <scheme val="minor"/>
    </font>
    <font>
      <b/>
      <sz val="12"/>
      <color theme="1"/>
      <name val="Calibri"/>
      <family val="2"/>
      <charset val="186"/>
      <scheme val="minor"/>
    </font>
    <font>
      <sz val="12"/>
      <color theme="1"/>
      <name val="Calibri"/>
      <family val="2"/>
      <charset val="186"/>
      <scheme val="minor"/>
    </font>
    <font>
      <i/>
      <sz val="12"/>
      <color theme="1"/>
      <name val="Calibri"/>
      <family val="2"/>
      <charset val="186"/>
      <scheme val="minor"/>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1"/>
        <bgColor indexed="64"/>
      </patternFill>
    </fill>
    <fill>
      <patternFill patternType="solid">
        <fgColor indexed="40"/>
        <bgColor indexed="64"/>
      </patternFill>
    </fill>
    <fill>
      <patternFill patternType="solid">
        <fgColor indexed="41"/>
        <bgColor indexed="64"/>
      </patternFill>
    </fill>
    <fill>
      <patternFill patternType="solid">
        <fgColor rgb="FFC0C0C0"/>
        <bgColor rgb="FF000000"/>
      </patternFill>
    </fill>
    <fill>
      <patternFill patternType="solid">
        <fgColor rgb="FFFFC000"/>
        <bgColor indexed="64"/>
      </patternFill>
    </fill>
    <fill>
      <patternFill patternType="solid">
        <fgColor rgb="FFFFFF99"/>
        <bgColor rgb="FF000000"/>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FFFF99"/>
        <bgColor indexed="64"/>
      </patternFill>
    </fill>
    <fill>
      <patternFill patternType="solid">
        <fgColor theme="3" tint="0.39997558519241921"/>
        <bgColor indexed="64"/>
      </patternFill>
    </fill>
    <fill>
      <patternFill patternType="solid">
        <fgColor rgb="FFFFFFFF"/>
        <bgColor indexed="64"/>
      </patternFill>
    </fill>
    <fill>
      <patternFill patternType="solid">
        <fgColor theme="3" tint="0.59999389629810485"/>
        <bgColor indexed="64"/>
      </patternFill>
    </fill>
    <fill>
      <patternFill patternType="solid">
        <fgColor theme="7"/>
        <bgColor indexed="64"/>
      </patternFill>
    </fill>
    <fill>
      <patternFill patternType="solid">
        <fgColor theme="6" tint="0.39997558519241921"/>
        <bgColor indexed="64"/>
      </patternFill>
    </fill>
    <fill>
      <patternFill patternType="solid">
        <fgColor rgb="FFFFCC00"/>
        <bgColor indexed="64"/>
      </patternFill>
    </fill>
    <fill>
      <patternFill patternType="solid">
        <fgColor theme="7" tint="0.39997558519241921"/>
        <bgColor indexed="64"/>
      </patternFill>
    </fill>
    <fill>
      <patternFill patternType="solid">
        <fgColor rgb="FF00B0F0"/>
        <bgColor indexed="64"/>
      </patternFill>
    </fill>
    <fill>
      <patternFill patternType="solid">
        <fgColor theme="2"/>
        <bgColor indexed="64"/>
      </patternFill>
    </fill>
    <fill>
      <patternFill patternType="solid">
        <fgColor theme="9" tint="0.59999389629810485"/>
        <bgColor indexed="64"/>
      </patternFill>
    </fill>
    <fill>
      <patternFill patternType="solid">
        <fgColor theme="4"/>
        <bgColor indexed="64"/>
      </patternFill>
    </fill>
    <fill>
      <patternFill patternType="solid">
        <fgColor theme="7" tint="0.59999389629810485"/>
        <bgColor indexed="64"/>
      </patternFill>
    </fill>
  </fills>
  <borders count="78">
    <border>
      <left/>
      <right/>
      <top/>
      <bottom/>
      <diagonal/>
    </border>
    <border>
      <left/>
      <right/>
      <top style="thin">
        <color indexed="32"/>
      </top>
      <bottom style="thin">
        <color indexed="3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rgb="FF000000"/>
      </left>
      <right style="thin">
        <color rgb="FF000000"/>
      </right>
      <top style="thin">
        <color rgb="FF000000"/>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medium">
        <color indexed="64"/>
      </left>
      <right style="medium">
        <color indexed="64"/>
      </right>
      <top style="medium">
        <color indexed="64"/>
      </top>
      <bottom/>
      <diagonal/>
    </border>
    <border diagonalUp="1" diagonalDown="1">
      <left/>
      <right/>
      <top style="thin">
        <color indexed="64"/>
      </top>
      <bottom style="dashed">
        <color indexed="64"/>
      </bottom>
      <diagonal style="dotted">
        <color indexed="64"/>
      </diagonal>
    </border>
    <border diagonalUp="1" diagonalDown="1">
      <left/>
      <right style="thin">
        <color indexed="64"/>
      </right>
      <top style="dashed">
        <color indexed="64"/>
      </top>
      <bottom style="dashed">
        <color indexed="64"/>
      </bottom>
      <diagonal style="dotted">
        <color indexed="64"/>
      </diagonal>
    </border>
    <border diagonalUp="1" diagonalDown="1">
      <left/>
      <right/>
      <top style="dashed">
        <color indexed="64"/>
      </top>
      <bottom style="dashed">
        <color indexed="64"/>
      </bottom>
      <diagonal style="dotted">
        <color indexed="64"/>
      </diagonal>
    </border>
    <border diagonalUp="1" diagonalDown="1">
      <left/>
      <right/>
      <top style="thin">
        <color indexed="64"/>
      </top>
      <bottom style="thin">
        <color indexed="64"/>
      </bottom>
      <diagonal style="dotted">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style="thin">
        <color indexed="64"/>
      </bottom>
      <diagonal style="thin">
        <color indexed="64"/>
      </diagonal>
    </border>
    <border diagonalUp="1" diagonalDown="1">
      <left/>
      <right style="thin">
        <color indexed="64"/>
      </right>
      <top style="thin">
        <color indexed="64"/>
      </top>
      <bottom style="dashed">
        <color indexed="64"/>
      </bottom>
      <diagonal style="dotted">
        <color indexed="64"/>
      </diagonal>
    </border>
    <border diagonalUp="1" diagonalDown="1">
      <left style="thin">
        <color indexed="64"/>
      </left>
      <right style="thin">
        <color indexed="64"/>
      </right>
      <top style="thin">
        <color indexed="64"/>
      </top>
      <bottom style="thin">
        <color indexed="64"/>
      </bottom>
      <diagonal style="dashed">
        <color indexed="64"/>
      </diagonal>
    </border>
    <border diagonalUp="1" diagonalDown="1">
      <left style="thin">
        <color indexed="64"/>
      </left>
      <right style="thin">
        <color indexed="64"/>
      </right>
      <top style="thin">
        <color indexed="64"/>
      </top>
      <bottom/>
      <diagonal style="dashed">
        <color indexed="64"/>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style="thin">
        <color rgb="FF000000"/>
      </left>
      <right/>
      <top style="thin">
        <color rgb="FF000000"/>
      </top>
      <bottom style="thin">
        <color rgb="FF000000"/>
      </bottom>
      <diagonal/>
    </border>
    <border>
      <left style="thin">
        <color indexed="64"/>
      </left>
      <right/>
      <top style="dashed">
        <color indexed="64"/>
      </top>
      <bottom/>
      <diagonal/>
    </border>
  </borders>
  <cellStyleXfs count="143">
    <xf numFmtId="0" fontId="0" fillId="0" borderId="0" applyNumberFormat="0" applyFill="0" applyBorder="0" applyAlignment="0" applyProtection="0"/>
    <xf numFmtId="0" fontId="3" fillId="0" borderId="0"/>
    <xf numFmtId="169" fontId="8" fillId="0" borderId="1">
      <alignment horizontal="left" vertical="center"/>
    </xf>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169" fontId="8" fillId="0" borderId="1">
      <alignment horizontal="left" vertical="center"/>
    </xf>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0" borderId="0"/>
    <xf numFmtId="0" fontId="71" fillId="20" borderId="2" applyNumberFormat="0" applyAlignment="0" applyProtection="0"/>
    <xf numFmtId="0" fontId="72" fillId="0" borderId="0" applyNumberFormat="0" applyFill="0" applyBorder="0" applyAlignment="0" applyProtection="0"/>
    <xf numFmtId="0" fontId="12" fillId="22" borderId="0">
      <alignment horizontal="left"/>
    </xf>
    <xf numFmtId="0" fontId="13" fillId="22" borderId="0">
      <alignment horizontal="right"/>
    </xf>
    <xf numFmtId="0" fontId="14" fillId="23" borderId="0">
      <alignment horizontal="center"/>
    </xf>
    <xf numFmtId="0" fontId="13" fillId="22" borderId="0">
      <alignment horizontal="right"/>
    </xf>
    <xf numFmtId="0" fontId="15" fillId="23" borderId="0">
      <alignment horizontal="left"/>
    </xf>
    <xf numFmtId="43" fontId="70" fillId="0" borderId="0" applyFont="0" applyFill="0" applyBorder="0" applyAlignment="0" applyProtection="0"/>
    <xf numFmtId="164" fontId="16" fillId="0" borderId="0"/>
    <xf numFmtId="179" fontId="16" fillId="0" borderId="0"/>
    <xf numFmtId="164" fontId="17" fillId="0" borderId="0"/>
    <xf numFmtId="165" fontId="4" fillId="0" borderId="0" applyFont="0" applyFill="0" applyBorder="0" applyAlignment="0" applyProtection="0"/>
    <xf numFmtId="185" fontId="81" fillId="0" borderId="0" applyBorder="0" applyProtection="0"/>
    <xf numFmtId="49" fontId="18" fillId="0" borderId="0" applyNumberFormat="0" applyFill="0" applyBorder="0" applyProtection="0">
      <alignment horizontal="center" vertical="top"/>
    </xf>
    <xf numFmtId="177" fontId="19" fillId="0" borderId="0" applyBorder="0">
      <alignment horizontal="right" vertical="top"/>
    </xf>
    <xf numFmtId="178" fontId="18" fillId="0" borderId="0" applyBorder="0">
      <alignment horizontal="right" vertical="top"/>
    </xf>
    <xf numFmtId="178" fontId="19" fillId="0" borderId="0" applyBorder="0">
      <alignment horizontal="right" vertical="top"/>
    </xf>
    <xf numFmtId="170" fontId="18" fillId="0" borderId="0" applyFill="0" applyBorder="0">
      <alignment horizontal="right" vertical="top"/>
    </xf>
    <xf numFmtId="176" fontId="18" fillId="0" borderId="0" applyFill="0" applyBorder="0">
      <alignment horizontal="right" vertical="top"/>
    </xf>
    <xf numFmtId="174" fontId="18" fillId="0" borderId="0" applyFill="0" applyBorder="0">
      <alignment horizontal="right" vertical="top"/>
    </xf>
    <xf numFmtId="175" fontId="18" fillId="0" borderId="0" applyFill="0" applyBorder="0">
      <alignment horizontal="right" vertical="top"/>
    </xf>
    <xf numFmtId="0" fontId="20" fillId="0" borderId="0">
      <alignment horizontal="left"/>
    </xf>
    <xf numFmtId="0" fontId="20" fillId="0" borderId="1">
      <alignment horizontal="right" wrapText="1"/>
    </xf>
    <xf numFmtId="169" fontId="8" fillId="0" borderId="1">
      <alignment horizontal="left"/>
    </xf>
    <xf numFmtId="0" fontId="21" fillId="0" borderId="0">
      <alignment vertical="center"/>
    </xf>
    <xf numFmtId="172" fontId="21" fillId="0" borderId="0">
      <alignment horizontal="left" vertical="center"/>
    </xf>
    <xf numFmtId="171" fontId="22" fillId="0" borderId="0">
      <alignment vertical="center"/>
    </xf>
    <xf numFmtId="0" fontId="23" fillId="0" borderId="0">
      <alignment vertical="center"/>
    </xf>
    <xf numFmtId="169" fontId="8" fillId="0" borderId="1">
      <alignment horizontal="left"/>
    </xf>
    <xf numFmtId="168" fontId="24" fillId="20" borderId="4" applyAlignment="0" applyProtection="0"/>
    <xf numFmtId="0" fontId="25" fillId="0" borderId="0" applyNumberFormat="0" applyFill="0" applyBorder="0" applyAlignment="0" applyProtection="0"/>
    <xf numFmtId="169" fontId="26" fillId="0" borderId="0" applyFill="0" applyBorder="0">
      <alignment vertical="top"/>
    </xf>
    <xf numFmtId="169" fontId="27" fillId="0" borderId="0" applyFill="0" applyBorder="0" applyProtection="0">
      <alignment vertical="top"/>
    </xf>
    <xf numFmtId="169" fontId="28" fillId="0" borderId="0">
      <alignment vertical="top"/>
    </xf>
    <xf numFmtId="169" fontId="18" fillId="0" borderId="0">
      <alignment horizontal="center"/>
    </xf>
    <xf numFmtId="169" fontId="29" fillId="0" borderId="1">
      <alignment horizontal="center"/>
    </xf>
    <xf numFmtId="41" fontId="18" fillId="0" borderId="1" applyFill="0" applyBorder="0" applyProtection="0">
      <alignment horizontal="right" vertical="top"/>
    </xf>
    <xf numFmtId="169" fontId="30" fillId="0" borderId="0"/>
    <xf numFmtId="169" fontId="31" fillId="0" borderId="0"/>
    <xf numFmtId="169" fontId="32" fillId="0" borderId="0"/>
    <xf numFmtId="169" fontId="5" fillId="0" borderId="0"/>
    <xf numFmtId="169" fontId="33" fillId="0" borderId="0">
      <alignment horizontal="left" vertical="top" wrapText="1"/>
    </xf>
    <xf numFmtId="0" fontId="18" fillId="0" borderId="0" applyFill="0" applyBorder="0">
      <alignment horizontal="left" vertical="top" wrapText="1"/>
    </xf>
    <xf numFmtId="0" fontId="34" fillId="0" borderId="0">
      <alignment horizontal="left" vertical="top" wrapText="1"/>
    </xf>
    <xf numFmtId="0" fontId="35" fillId="0" borderId="0">
      <alignment horizontal="left" vertical="top" wrapText="1"/>
    </xf>
    <xf numFmtId="0" fontId="19" fillId="0" borderId="0">
      <alignment horizontal="left" vertical="top" wrapText="1"/>
    </xf>
    <xf numFmtId="0" fontId="82" fillId="0" borderId="0" applyNumberFormat="0" applyFill="0" applyBorder="0" applyAlignment="0" applyProtection="0"/>
    <xf numFmtId="0" fontId="73" fillId="7" borderId="2" applyNumberFormat="0" applyAlignment="0" applyProtection="0"/>
    <xf numFmtId="0" fontId="74" fillId="20" borderId="8" applyNumberFormat="0" applyAlignment="0" applyProtection="0"/>
    <xf numFmtId="0" fontId="75" fillId="0" borderId="9" applyNumberFormat="0" applyFill="0" applyAlignment="0" applyProtection="0"/>
    <xf numFmtId="0" fontId="12" fillId="22" borderId="0">
      <alignment horizontal="left"/>
    </xf>
    <xf numFmtId="0" fontId="36" fillId="23" borderId="0">
      <alignment horizontal="left"/>
    </xf>
    <xf numFmtId="0" fontId="76" fillId="24" borderId="0" applyNumberFormat="0" applyBorder="0" applyAlignment="0" applyProtection="0"/>
    <xf numFmtId="2" fontId="37" fillId="0" borderId="0">
      <alignment horizontal="left"/>
    </xf>
    <xf numFmtId="0" fontId="3" fillId="0" borderId="0" applyNumberFormat="0" applyFill="0" applyBorder="0" applyAlignment="0" applyProtection="0"/>
    <xf numFmtId="0" fontId="69" fillId="0" borderId="0"/>
    <xf numFmtId="0" fontId="83" fillId="0" borderId="0"/>
    <xf numFmtId="0" fontId="11" fillId="0" borderId="0"/>
    <xf numFmtId="0" fontId="69" fillId="0" borderId="0"/>
    <xf numFmtId="0" fontId="77" fillId="0" borderId="0" applyNumberFormat="0" applyFill="0" applyBorder="0" applyAlignment="0" applyProtection="0"/>
    <xf numFmtId="0" fontId="2" fillId="25" borderId="11" applyNumberFormat="0" applyFont="0" applyAlignment="0" applyProtection="0"/>
    <xf numFmtId="4" fontId="38" fillId="26" borderId="0">
      <alignment horizontal="right"/>
    </xf>
    <xf numFmtId="0" fontId="39" fillId="26" borderId="0">
      <alignment horizontal="center" vertical="center"/>
    </xf>
    <xf numFmtId="0" fontId="40" fillId="27" borderId="12"/>
    <xf numFmtId="0" fontId="39" fillId="26" borderId="0" applyBorder="0">
      <alignment horizontal="centerContinuous"/>
    </xf>
    <xf numFmtId="0" fontId="41" fillId="26" borderId="0" applyBorder="0">
      <alignment horizontal="centerContinuous"/>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3" fillId="0" borderId="0" applyFont="0" applyFill="0" applyBorder="0" applyAlignment="0" applyProtection="0"/>
    <xf numFmtId="0" fontId="36" fillId="24" borderId="0">
      <alignment horizontal="center"/>
    </xf>
    <xf numFmtId="49" fontId="42" fillId="23" borderId="0">
      <alignment horizontal="center"/>
    </xf>
    <xf numFmtId="0" fontId="13" fillId="22" borderId="0">
      <alignment horizontal="center"/>
    </xf>
    <xf numFmtId="0" fontId="13" fillId="22" borderId="0">
      <alignment horizontal="centerContinuous"/>
    </xf>
    <xf numFmtId="0" fontId="43" fillId="23" borderId="0">
      <alignment horizontal="left"/>
    </xf>
    <xf numFmtId="49" fontId="43" fillId="23" borderId="0">
      <alignment horizontal="center"/>
    </xf>
    <xf numFmtId="0" fontId="12" fillId="22" borderId="0">
      <alignment horizontal="left"/>
    </xf>
    <xf numFmtId="49" fontId="43" fillId="23" borderId="0">
      <alignment horizontal="left"/>
    </xf>
    <xf numFmtId="0" fontId="12" fillId="22" borderId="0">
      <alignment horizontal="centerContinuous"/>
    </xf>
    <xf numFmtId="0" fontId="12" fillId="22" borderId="0">
      <alignment horizontal="right"/>
    </xf>
    <xf numFmtId="49" fontId="36" fillId="23" borderId="0">
      <alignment horizontal="left"/>
    </xf>
    <xf numFmtId="0" fontId="13" fillId="22" borderId="0">
      <alignment horizontal="right"/>
    </xf>
    <xf numFmtId="0" fontId="43" fillId="7" borderId="0">
      <alignment horizontal="center"/>
    </xf>
    <xf numFmtId="0" fontId="44" fillId="7" borderId="0">
      <alignment horizontal="center"/>
    </xf>
    <xf numFmtId="0" fontId="45" fillId="28" borderId="13" applyNumberFormat="0" applyProtection="0">
      <alignment horizontal="left" vertical="center" indent="1"/>
    </xf>
    <xf numFmtId="173" fontId="7" fillId="29" borderId="13" applyProtection="0">
      <alignment horizontal="right" vertical="center"/>
    </xf>
    <xf numFmtId="41" fontId="46" fillId="0" borderId="0"/>
    <xf numFmtId="179" fontId="46" fillId="0" borderId="0"/>
    <xf numFmtId="0" fontId="47" fillId="0" borderId="0"/>
    <xf numFmtId="0" fontId="48" fillId="0" borderId="0">
      <alignment horizontal="right"/>
    </xf>
    <xf numFmtId="0" fontId="49" fillId="0" borderId="0">
      <alignment vertical="top"/>
    </xf>
    <xf numFmtId="43" fontId="3" fillId="0" borderId="0" applyFont="0" applyFill="0" applyBorder="0" applyAlignment="0" applyProtection="0"/>
    <xf numFmtId="0" fontId="50" fillId="23" borderId="0">
      <alignment horizontal="center"/>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51" fillId="7" borderId="2" applyNumberFormat="0" applyAlignment="0" applyProtection="0"/>
    <xf numFmtId="0" fontId="52" fillId="20" borderId="8" applyNumberFormat="0" applyAlignment="0" applyProtection="0"/>
    <xf numFmtId="0" fontId="53" fillId="20" borderId="2"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21" borderId="3" applyNumberFormat="0" applyAlignment="0" applyProtection="0"/>
    <xf numFmtId="0" fontId="59" fillId="0" borderId="0" applyNumberFormat="0" applyFill="0" applyBorder="0" applyAlignment="0" applyProtection="0"/>
    <xf numFmtId="0" fontId="60" fillId="24" borderId="0" applyNumberFormat="0" applyBorder="0" applyAlignment="0" applyProtection="0"/>
    <xf numFmtId="0" fontId="3" fillId="0" borderId="0"/>
    <xf numFmtId="0" fontId="61" fillId="3" borderId="0" applyNumberFormat="0" applyBorder="0" applyAlignment="0" applyProtection="0"/>
    <xf numFmtId="0" fontId="62" fillId="0" borderId="0" applyNumberFormat="0" applyFill="0" applyBorder="0" applyAlignment="0" applyProtection="0"/>
    <xf numFmtId="0" fontId="63" fillId="25" borderId="11" applyNumberFormat="0" applyFont="0" applyAlignment="0" applyProtection="0"/>
    <xf numFmtId="0" fontId="64" fillId="0" borderId="10" applyNumberFormat="0" applyFill="0" applyAlignment="0" applyProtection="0"/>
    <xf numFmtId="0" fontId="65" fillId="0" borderId="0" applyNumberFormat="0" applyFill="0" applyBorder="0" applyAlignment="0" applyProtection="0"/>
    <xf numFmtId="0" fontId="66" fillId="4" borderId="0" applyNumberFormat="0" applyBorder="0" applyAlignment="0" applyProtection="0"/>
    <xf numFmtId="0" fontId="67" fillId="0" borderId="0">
      <alignment vertical="center"/>
    </xf>
    <xf numFmtId="0" fontId="1" fillId="0" borderId="0"/>
    <xf numFmtId="9" fontId="1" fillId="0" borderId="0" applyFont="0" applyFill="0" applyBorder="0" applyAlignment="0" applyProtection="0"/>
  </cellStyleXfs>
  <cellXfs count="989">
    <xf numFmtId="0" fontId="0" fillId="0" borderId="0" xfId="0"/>
    <xf numFmtId="0" fontId="3" fillId="0" borderId="14" xfId="81" applyFont="1" applyBorder="1"/>
    <xf numFmtId="3" fontId="3" fillId="0" borderId="14" xfId="81" applyNumberFormat="1" applyFont="1" applyBorder="1"/>
    <xf numFmtId="0" fontId="3" fillId="30" borderId="15" xfId="81" applyFont="1" applyFill="1" applyBorder="1"/>
    <xf numFmtId="0" fontId="3" fillId="0" borderId="0" xfId="81" applyFont="1" applyBorder="1"/>
    <xf numFmtId="0" fontId="3" fillId="0" borderId="0" xfId="0" applyFont="1"/>
    <xf numFmtId="3" fontId="3" fillId="31" borderId="14" xfId="81" applyNumberFormat="1" applyFont="1" applyFill="1" applyBorder="1"/>
    <xf numFmtId="0" fontId="3" fillId="30" borderId="14" xfId="81" applyFont="1" applyFill="1" applyBorder="1"/>
    <xf numFmtId="3" fontId="3" fillId="32" borderId="14" xfId="81" applyNumberFormat="1" applyFont="1" applyFill="1" applyBorder="1"/>
    <xf numFmtId="0" fontId="3" fillId="0" borderId="16" xfId="81" applyFont="1" applyFill="1" applyBorder="1"/>
    <xf numFmtId="0" fontId="3" fillId="0" borderId="0" xfId="0" applyFont="1" applyAlignment="1">
      <alignment wrapText="1"/>
    </xf>
    <xf numFmtId="0" fontId="86" fillId="0" borderId="0" xfId="80" applyFont="1" applyProtection="1"/>
    <xf numFmtId="0" fontId="86" fillId="26" borderId="0" xfId="80" applyFont="1" applyFill="1" applyBorder="1" applyProtection="1"/>
    <xf numFmtId="167" fontId="86" fillId="26" borderId="0" xfId="80" applyNumberFormat="1" applyFont="1" applyFill="1" applyBorder="1" applyProtection="1"/>
    <xf numFmtId="0" fontId="86" fillId="0" borderId="0" xfId="80" applyFont="1" applyAlignment="1" applyProtection="1">
      <alignment horizontal="center"/>
    </xf>
    <xf numFmtId="168" fontId="92" fillId="26" borderId="0" xfId="52" applyFont="1" applyFill="1" applyBorder="1" applyProtection="1"/>
    <xf numFmtId="0" fontId="87" fillId="0" borderId="18" xfId="80" applyFont="1" applyBorder="1" applyProtection="1"/>
    <xf numFmtId="167" fontId="87" fillId="26" borderId="0" xfId="80" applyNumberFormat="1" applyFont="1" applyFill="1" applyBorder="1" applyProtection="1"/>
    <xf numFmtId="0" fontId="87" fillId="26" borderId="0" xfId="80" applyFont="1" applyFill="1" applyBorder="1" applyProtection="1"/>
    <xf numFmtId="0" fontId="86" fillId="0" borderId="0" xfId="80" applyFont="1" applyFill="1" applyProtection="1"/>
    <xf numFmtId="0" fontId="86" fillId="0" borderId="0" xfId="80" applyFont="1" applyFill="1" applyBorder="1" applyProtection="1"/>
    <xf numFmtId="180" fontId="87" fillId="26" borderId="0" xfId="80" applyNumberFormat="1" applyFont="1" applyFill="1" applyBorder="1" applyProtection="1"/>
    <xf numFmtId="0" fontId="86" fillId="26" borderId="0" xfId="80" applyFont="1" applyFill="1" applyBorder="1" applyAlignment="1">
      <alignment vertical="top" wrapText="1"/>
    </xf>
    <xf numFmtId="0" fontId="86" fillId="26" borderId="0" xfId="0" applyFont="1" applyFill="1" applyProtection="1"/>
    <xf numFmtId="0" fontId="86" fillId="26" borderId="0" xfId="80" applyFont="1" applyFill="1" applyProtection="1"/>
    <xf numFmtId="0" fontId="86" fillId="26" borderId="0" xfId="80" applyFont="1" applyFill="1" applyAlignment="1" applyProtection="1">
      <alignment horizontal="center"/>
    </xf>
    <xf numFmtId="167" fontId="86" fillId="26" borderId="0" xfId="80" applyNumberFormat="1" applyFont="1" applyFill="1" applyProtection="1"/>
    <xf numFmtId="0" fontId="86" fillId="26" borderId="22" xfId="80" applyFont="1" applyFill="1" applyBorder="1" applyProtection="1"/>
    <xf numFmtId="0" fontId="86" fillId="26" borderId="18" xfId="80" applyFont="1" applyFill="1" applyBorder="1" applyProtection="1"/>
    <xf numFmtId="0" fontId="86" fillId="26" borderId="18" xfId="80" applyFont="1" applyFill="1" applyBorder="1" applyAlignment="1" applyProtection="1">
      <alignment horizontal="center"/>
    </xf>
    <xf numFmtId="0" fontId="86" fillId="26" borderId="16" xfId="80" applyFont="1" applyFill="1" applyBorder="1" applyProtection="1"/>
    <xf numFmtId="0" fontId="86" fillId="26" borderId="0" xfId="80" applyFont="1" applyFill="1" applyBorder="1" applyAlignment="1" applyProtection="1">
      <alignment horizontal="center"/>
    </xf>
    <xf numFmtId="0" fontId="86" fillId="26" borderId="19" xfId="80" applyFont="1" applyFill="1" applyBorder="1" applyProtection="1"/>
    <xf numFmtId="0" fontId="86" fillId="26" borderId="21" xfId="80" applyFont="1" applyFill="1" applyBorder="1" applyProtection="1"/>
    <xf numFmtId="0" fontId="86" fillId="0" borderId="0" xfId="0" applyFont="1" applyFill="1" applyProtection="1"/>
    <xf numFmtId="180" fontId="86" fillId="26" borderId="0" xfId="80" applyNumberFormat="1" applyFont="1" applyFill="1" applyProtection="1"/>
    <xf numFmtId="2" fontId="86" fillId="26" borderId="0" xfId="0" applyNumberFormat="1" applyFont="1" applyFill="1" applyProtection="1"/>
    <xf numFmtId="0" fontId="86" fillId="33" borderId="0" xfId="80" applyFont="1" applyFill="1" applyBorder="1" applyProtection="1"/>
    <xf numFmtId="0" fontId="86" fillId="37" borderId="14" xfId="80" applyFont="1" applyFill="1" applyBorder="1" applyProtection="1"/>
    <xf numFmtId="0" fontId="86" fillId="0" borderId="0" xfId="0" applyFont="1" applyProtection="1"/>
    <xf numFmtId="0" fontId="87" fillId="33" borderId="0" xfId="80" applyFont="1" applyFill="1" applyBorder="1" applyProtection="1"/>
    <xf numFmtId="0" fontId="93" fillId="0" borderId="0" xfId="80" applyFont="1" applyBorder="1" applyProtection="1"/>
    <xf numFmtId="182" fontId="93" fillId="0" borderId="0" xfId="80" applyNumberFormat="1" applyFont="1" applyProtection="1"/>
    <xf numFmtId="0" fontId="93" fillId="0" borderId="0" xfId="0" applyFont="1" applyProtection="1"/>
    <xf numFmtId="9" fontId="93" fillId="0" borderId="0" xfId="80" applyNumberFormat="1" applyFont="1" applyBorder="1" applyProtection="1"/>
    <xf numFmtId="0" fontId="87" fillId="37" borderId="14" xfId="80" applyFont="1" applyFill="1" applyBorder="1" applyProtection="1"/>
    <xf numFmtId="0" fontId="86" fillId="33" borderId="0" xfId="0" applyFont="1" applyFill="1" applyBorder="1"/>
    <xf numFmtId="168" fontId="87" fillId="26" borderId="0" xfId="52" applyFont="1" applyFill="1" applyBorder="1" applyProtection="1"/>
    <xf numFmtId="0" fontId="87" fillId="26" borderId="22" xfId="80" applyFont="1" applyFill="1" applyBorder="1" applyProtection="1"/>
    <xf numFmtId="0" fontId="87" fillId="26" borderId="18" xfId="80" applyFont="1" applyFill="1" applyBorder="1" applyProtection="1"/>
    <xf numFmtId="9" fontId="87" fillId="26" borderId="18" xfId="80" applyNumberFormat="1" applyFont="1" applyFill="1" applyBorder="1" applyProtection="1"/>
    <xf numFmtId="0" fontId="87" fillId="26" borderId="18" xfId="80" applyFont="1" applyFill="1" applyBorder="1" applyAlignment="1" applyProtection="1">
      <alignment horizontal="center"/>
    </xf>
    <xf numFmtId="0" fontId="87" fillId="26" borderId="0" xfId="0" applyFont="1" applyFill="1" applyProtection="1"/>
    <xf numFmtId="0" fontId="86" fillId="37" borderId="14" xfId="80" applyFont="1" applyFill="1" applyBorder="1" applyAlignment="1" applyProtection="1">
      <alignment horizontal="left"/>
    </xf>
    <xf numFmtId="0" fontId="87" fillId="26" borderId="16" xfId="80" applyFont="1" applyFill="1" applyBorder="1" applyProtection="1"/>
    <xf numFmtId="0" fontId="87" fillId="26" borderId="0" xfId="80" applyFont="1" applyFill="1" applyBorder="1" applyAlignment="1" applyProtection="1">
      <alignment horizontal="left"/>
    </xf>
    <xf numFmtId="0" fontId="87" fillId="33" borderId="18" xfId="80" applyFont="1" applyFill="1" applyBorder="1" applyAlignment="1" applyProtection="1">
      <alignment horizontal="left"/>
    </xf>
    <xf numFmtId="9" fontId="87" fillId="33" borderId="18" xfId="80" applyNumberFormat="1" applyFont="1" applyFill="1" applyBorder="1" applyProtection="1">
      <protection locked="0"/>
    </xf>
    <xf numFmtId="0" fontId="87" fillId="37" borderId="14" xfId="80" applyFont="1" applyFill="1" applyBorder="1" applyAlignment="1" applyProtection="1">
      <alignment horizontal="left"/>
    </xf>
    <xf numFmtId="0" fontId="87" fillId="33" borderId="0" xfId="80" applyFont="1" applyFill="1" applyBorder="1" applyAlignment="1" applyProtection="1">
      <alignment horizontal="left"/>
    </xf>
    <xf numFmtId="0" fontId="90" fillId="26" borderId="16" xfId="80" applyFont="1" applyFill="1" applyBorder="1" applyProtection="1"/>
    <xf numFmtId="0" fontId="90" fillId="26" borderId="0" xfId="80" applyFont="1" applyFill="1" applyBorder="1" applyAlignment="1" applyProtection="1">
      <alignment horizontal="left"/>
    </xf>
    <xf numFmtId="0" fontId="90" fillId="26" borderId="0" xfId="0" applyFont="1" applyFill="1" applyProtection="1"/>
    <xf numFmtId="0" fontId="86" fillId="26" borderId="0" xfId="80" applyFont="1" applyFill="1" applyBorder="1" applyAlignment="1" applyProtection="1">
      <alignment horizontal="left"/>
    </xf>
    <xf numFmtId="0" fontId="87" fillId="26" borderId="19" xfId="80" applyFont="1" applyFill="1" applyBorder="1" applyProtection="1"/>
    <xf numFmtId="0" fontId="87" fillId="26" borderId="21" xfId="80" applyFont="1" applyFill="1" applyBorder="1" applyProtection="1"/>
    <xf numFmtId="0" fontId="87" fillId="26" borderId="21" xfId="80" applyFont="1" applyFill="1" applyBorder="1" applyAlignment="1" applyProtection="1">
      <alignment horizontal="center"/>
    </xf>
    <xf numFmtId="0" fontId="86" fillId="33" borderId="0" xfId="80" applyFont="1" applyFill="1" applyProtection="1"/>
    <xf numFmtId="0" fontId="87" fillId="33" borderId="0" xfId="80" applyFont="1" applyFill="1" applyProtection="1"/>
    <xf numFmtId="0" fontId="86" fillId="33" borderId="0" xfId="80" applyFont="1" applyFill="1" applyAlignment="1" applyProtection="1">
      <alignment horizontal="center"/>
    </xf>
    <xf numFmtId="2" fontId="86" fillId="33" borderId="0" xfId="80" applyNumberFormat="1" applyFont="1" applyFill="1" applyProtection="1"/>
    <xf numFmtId="0" fontId="86" fillId="33" borderId="0" xfId="0" applyFont="1" applyFill="1" applyProtection="1"/>
    <xf numFmtId="0" fontId="86" fillId="26" borderId="28" xfId="80" applyFont="1" applyFill="1" applyBorder="1" applyProtection="1"/>
    <xf numFmtId="0" fontId="86" fillId="26" borderId="28" xfId="80" applyFont="1" applyFill="1" applyBorder="1" applyAlignment="1" applyProtection="1">
      <alignment horizontal="center"/>
    </xf>
    <xf numFmtId="0" fontId="86" fillId="26" borderId="12" xfId="80" applyFont="1" applyFill="1" applyBorder="1" applyProtection="1"/>
    <xf numFmtId="0" fontId="86" fillId="26" borderId="12" xfId="80" applyFont="1" applyFill="1" applyBorder="1" applyAlignment="1" applyProtection="1">
      <alignment horizontal="center"/>
    </xf>
    <xf numFmtId="0" fontId="86" fillId="26" borderId="30" xfId="80" applyFont="1" applyFill="1" applyBorder="1" applyProtection="1"/>
    <xf numFmtId="0" fontId="93" fillId="26" borderId="0" xfId="80" applyFont="1" applyFill="1" applyBorder="1" applyAlignment="1" applyProtection="1">
      <alignment horizontal="left" indent="1"/>
    </xf>
    <xf numFmtId="180" fontId="87" fillId="33" borderId="0" xfId="80" applyNumberFormat="1" applyFont="1" applyFill="1" applyBorder="1" applyProtection="1"/>
    <xf numFmtId="0" fontId="86" fillId="33" borderId="0" xfId="0" applyFont="1" applyFill="1" applyBorder="1" applyProtection="1"/>
    <xf numFmtId="49" fontId="86" fillId="26" borderId="0" xfId="80" applyNumberFormat="1" applyFont="1" applyFill="1" applyBorder="1" applyAlignment="1" applyProtection="1">
      <alignment horizontal="left"/>
    </xf>
    <xf numFmtId="0" fontId="87" fillId="26" borderId="21" xfId="80" applyFont="1" applyFill="1" applyBorder="1" applyAlignment="1" applyProtection="1">
      <alignment horizontal="left"/>
    </xf>
    <xf numFmtId="0" fontId="87" fillId="26" borderId="18" xfId="80" applyFont="1" applyFill="1" applyBorder="1" applyAlignment="1" applyProtection="1">
      <alignment horizontal="left"/>
    </xf>
    <xf numFmtId="0" fontId="86" fillId="33" borderId="0" xfId="80" applyFont="1" applyFill="1" applyBorder="1" applyAlignment="1" applyProtection="1">
      <alignment horizontal="left" indent="1"/>
    </xf>
    <xf numFmtId="180" fontId="86" fillId="26" borderId="0" xfId="0" applyNumberFormat="1" applyFont="1" applyFill="1" applyProtection="1"/>
    <xf numFmtId="184" fontId="86" fillId="33" borderId="0" xfId="0" applyNumberFormat="1" applyFont="1" applyFill="1" applyBorder="1" applyProtection="1"/>
    <xf numFmtId="0" fontId="86" fillId="37" borderId="0" xfId="80" applyFont="1" applyFill="1" applyBorder="1" applyAlignment="1" applyProtection="1">
      <alignment horizontal="left"/>
    </xf>
    <xf numFmtId="10" fontId="86" fillId="26" borderId="0" xfId="0" applyNumberFormat="1" applyFont="1" applyFill="1" applyProtection="1"/>
    <xf numFmtId="0" fontId="86" fillId="26" borderId="0" xfId="80" applyFont="1" applyFill="1" applyBorder="1" applyAlignment="1" applyProtection="1">
      <alignment horizontal="center" wrapText="1"/>
    </xf>
    <xf numFmtId="0" fontId="86" fillId="26" borderId="0" xfId="80" applyFont="1" applyFill="1" applyBorder="1" applyAlignment="1" applyProtection="1">
      <alignment horizontal="right"/>
    </xf>
    <xf numFmtId="0" fontId="97" fillId="0" borderId="0" xfId="80" applyFont="1" applyProtection="1"/>
    <xf numFmtId="0" fontId="86" fillId="0" borderId="0" xfId="0" applyFont="1"/>
    <xf numFmtId="0" fontId="87" fillId="26" borderId="0" xfId="80" applyFont="1" applyFill="1" applyBorder="1" applyAlignment="1" applyProtection="1">
      <alignment horizontal="center"/>
    </xf>
    <xf numFmtId="0" fontId="86" fillId="33" borderId="0" xfId="80" applyFont="1" applyFill="1" applyBorder="1" applyAlignment="1" applyProtection="1">
      <alignment horizontal="center"/>
    </xf>
    <xf numFmtId="168" fontId="87" fillId="0" borderId="0" xfId="52" applyFont="1" applyFill="1" applyBorder="1" applyProtection="1"/>
    <xf numFmtId="0" fontId="87" fillId="38" borderId="0" xfId="0" applyFont="1" applyFill="1" applyAlignment="1">
      <alignment vertical="top"/>
    </xf>
    <xf numFmtId="0" fontId="103" fillId="0" borderId="0" xfId="0" applyFont="1"/>
    <xf numFmtId="0" fontId="86" fillId="0" borderId="0" xfId="0" applyFont="1" applyFill="1" applyAlignment="1">
      <alignment vertical="top"/>
    </xf>
    <xf numFmtId="0" fontId="97" fillId="0" borderId="0" xfId="80" applyFont="1" applyAlignment="1" applyProtection="1">
      <alignment horizontal="center"/>
    </xf>
    <xf numFmtId="0" fontId="97" fillId="26" borderId="0" xfId="0" applyFont="1" applyFill="1" applyProtection="1"/>
    <xf numFmtId="180" fontId="97" fillId="26" borderId="0" xfId="80" applyNumberFormat="1" applyFont="1" applyFill="1" applyProtection="1"/>
    <xf numFmtId="0" fontId="86" fillId="33" borderId="0" xfId="0" applyFont="1" applyFill="1"/>
    <xf numFmtId="180" fontId="86" fillId="33" borderId="0" xfId="80" applyNumberFormat="1" applyFont="1" applyFill="1" applyBorder="1" applyProtection="1"/>
    <xf numFmtId="0" fontId="86" fillId="33" borderId="0" xfId="0" applyFont="1" applyFill="1" applyAlignment="1">
      <alignment vertical="top"/>
    </xf>
    <xf numFmtId="0" fontId="96" fillId="33" borderId="0" xfId="0" applyFont="1" applyFill="1" applyAlignment="1">
      <alignment vertical="top"/>
    </xf>
    <xf numFmtId="168" fontId="87" fillId="33" borderId="0" xfId="52" applyFont="1" applyFill="1" applyBorder="1" applyProtection="1"/>
    <xf numFmtId="0" fontId="93" fillId="33" borderId="0" xfId="0" applyFont="1" applyFill="1" applyProtection="1"/>
    <xf numFmtId="167" fontId="86" fillId="33" borderId="0" xfId="80" applyNumberFormat="1" applyFont="1" applyFill="1" applyBorder="1" applyProtection="1"/>
    <xf numFmtId="167" fontId="87" fillId="33" borderId="0" xfId="80" applyNumberFormat="1" applyFont="1" applyFill="1" applyBorder="1" applyProtection="1"/>
    <xf numFmtId="49" fontId="86" fillId="33" borderId="0" xfId="80" applyNumberFormat="1" applyFont="1" applyFill="1" applyAlignment="1" applyProtection="1">
      <alignment horizontal="right"/>
    </xf>
    <xf numFmtId="0" fontId="86" fillId="33" borderId="0" xfId="80" applyNumberFormat="1" applyFont="1" applyFill="1" applyProtection="1"/>
    <xf numFmtId="167" fontId="86" fillId="33" borderId="0" xfId="80" applyNumberFormat="1" applyFont="1" applyFill="1" applyProtection="1"/>
    <xf numFmtId="0" fontId="87" fillId="33" borderId="22" xfId="80" applyFont="1" applyFill="1" applyBorder="1" applyProtection="1"/>
    <xf numFmtId="0" fontId="87" fillId="33" borderId="18" xfId="80" applyFont="1" applyFill="1" applyBorder="1" applyProtection="1"/>
    <xf numFmtId="0" fontId="87" fillId="33" borderId="18" xfId="80" applyFont="1" applyFill="1" applyBorder="1" applyAlignment="1" applyProtection="1">
      <alignment horizontal="center"/>
    </xf>
    <xf numFmtId="0" fontId="86" fillId="33" borderId="16" xfId="80" applyFont="1" applyFill="1" applyBorder="1" applyProtection="1"/>
    <xf numFmtId="0" fontId="86" fillId="33" borderId="0" xfId="80" applyFont="1" applyFill="1" applyBorder="1" applyAlignment="1">
      <alignment vertical="top" wrapText="1"/>
    </xf>
    <xf numFmtId="0" fontId="87" fillId="33" borderId="16" xfId="80" applyFont="1" applyFill="1" applyBorder="1" applyProtection="1"/>
    <xf numFmtId="0" fontId="93" fillId="33" borderId="16" xfId="80" applyFont="1" applyFill="1" applyBorder="1" applyProtection="1"/>
    <xf numFmtId="14" fontId="93" fillId="33" borderId="0" xfId="80" applyNumberFormat="1" applyFont="1" applyFill="1" applyBorder="1" applyAlignment="1" applyProtection="1">
      <alignment horizontal="left" indent="1"/>
    </xf>
    <xf numFmtId="0" fontId="93" fillId="33" borderId="0" xfId="80" applyFont="1" applyFill="1" applyBorder="1" applyProtection="1"/>
    <xf numFmtId="0" fontId="86" fillId="33" borderId="0" xfId="80" applyFont="1" applyFill="1" applyBorder="1" applyAlignment="1" applyProtection="1">
      <alignment horizontal="left" indent="2"/>
    </xf>
    <xf numFmtId="0" fontId="86" fillId="33" borderId="22" xfId="80" applyFont="1" applyFill="1" applyBorder="1" applyProtection="1"/>
    <xf numFmtId="0" fontId="86" fillId="33" borderId="18" xfId="80" applyFont="1" applyFill="1" applyBorder="1" applyProtection="1"/>
    <xf numFmtId="0" fontId="86" fillId="33" borderId="19" xfId="80" applyFont="1" applyFill="1" applyBorder="1" applyProtection="1"/>
    <xf numFmtId="0" fontId="86" fillId="33" borderId="21" xfId="80" applyFont="1" applyFill="1" applyBorder="1" applyProtection="1"/>
    <xf numFmtId="0" fontId="86" fillId="33" borderId="19" xfId="80" applyFont="1" applyFill="1" applyBorder="1" applyAlignment="1" applyProtection="1">
      <alignment horizontal="center" wrapText="1"/>
    </xf>
    <xf numFmtId="0" fontId="86" fillId="33" borderId="21" xfId="80" applyFont="1" applyFill="1" applyBorder="1" applyAlignment="1" applyProtection="1">
      <alignment horizontal="center" wrapText="1"/>
    </xf>
    <xf numFmtId="0" fontId="90" fillId="33" borderId="21" xfId="80" applyFont="1" applyFill="1" applyBorder="1" applyProtection="1"/>
    <xf numFmtId="0" fontId="86" fillId="33" borderId="16" xfId="80" applyFont="1" applyFill="1" applyBorder="1" applyAlignment="1" applyProtection="1">
      <alignment horizontal="left" wrapText="1"/>
    </xf>
    <xf numFmtId="0" fontId="86" fillId="33" borderId="0" xfId="80" applyFont="1" applyFill="1" applyBorder="1" applyAlignment="1" applyProtection="1">
      <alignment horizontal="left" wrapText="1"/>
    </xf>
    <xf numFmtId="180" fontId="87" fillId="33" borderId="0" xfId="80" applyNumberFormat="1" applyFont="1" applyFill="1" applyProtection="1"/>
    <xf numFmtId="0" fontId="86" fillId="33" borderId="16" xfId="80" applyFont="1" applyFill="1" applyBorder="1" applyAlignment="1" applyProtection="1">
      <alignment horizontal="left"/>
    </xf>
    <xf numFmtId="0" fontId="86" fillId="33" borderId="0" xfId="80" applyFont="1" applyFill="1" applyBorder="1" applyAlignment="1" applyProtection="1">
      <alignment horizontal="left"/>
    </xf>
    <xf numFmtId="0" fontId="86" fillId="33" borderId="19" xfId="80" applyFont="1" applyFill="1" applyBorder="1" applyAlignment="1" applyProtection="1">
      <alignment horizontal="center"/>
    </xf>
    <xf numFmtId="180" fontId="86" fillId="33" borderId="0" xfId="80" applyNumberFormat="1" applyFont="1" applyFill="1" applyProtection="1"/>
    <xf numFmtId="0" fontId="97" fillId="33" borderId="0" xfId="80" applyFont="1" applyFill="1" applyProtection="1"/>
    <xf numFmtId="0" fontId="104" fillId="33" borderId="0" xfId="0" applyFont="1" applyFill="1" applyAlignment="1">
      <alignment vertical="top"/>
    </xf>
    <xf numFmtId="0" fontId="105" fillId="33" borderId="0" xfId="80" applyFont="1" applyFill="1" applyProtection="1"/>
    <xf numFmtId="0" fontId="98" fillId="33" borderId="0" xfId="0" applyFont="1" applyFill="1" applyAlignment="1">
      <alignment vertical="top"/>
    </xf>
    <xf numFmtId="0" fontId="106" fillId="33" borderId="0" xfId="80" applyFont="1" applyFill="1" applyProtection="1"/>
    <xf numFmtId="9" fontId="103" fillId="0" borderId="0" xfId="89" applyFont="1"/>
    <xf numFmtId="0" fontId="86" fillId="0" borderId="0" xfId="0" applyFont="1" applyAlignment="1">
      <alignment horizontal="center" wrapText="1"/>
    </xf>
    <xf numFmtId="0" fontId="86" fillId="0" borderId="0" xfId="0" applyFont="1" applyAlignment="1">
      <alignment horizontal="left" wrapText="1"/>
    </xf>
    <xf numFmtId="0" fontId="86" fillId="33" borderId="16" xfId="80" applyFont="1" applyFill="1" applyBorder="1" applyAlignment="1" applyProtection="1">
      <alignment horizontal="right"/>
    </xf>
    <xf numFmtId="0" fontId="86" fillId="33" borderId="0" xfId="80" applyFont="1" applyFill="1" applyBorder="1" applyAlignment="1" applyProtection="1">
      <alignment horizontal="right"/>
    </xf>
    <xf numFmtId="0" fontId="86" fillId="33" borderId="16" xfId="80" applyFont="1" applyFill="1" applyBorder="1" applyAlignment="1" applyProtection="1">
      <alignment horizontal="center"/>
    </xf>
    <xf numFmtId="0" fontId="86" fillId="33" borderId="16" xfId="80" applyFont="1" applyFill="1" applyBorder="1" applyAlignment="1" applyProtection="1">
      <alignment horizontal="center" wrapText="1"/>
    </xf>
    <xf numFmtId="0" fontId="86" fillId="33" borderId="0" xfId="80" applyFont="1" applyFill="1" applyBorder="1" applyAlignment="1" applyProtection="1">
      <alignment horizontal="center" wrapText="1"/>
    </xf>
    <xf numFmtId="0" fontId="86" fillId="33" borderId="28" xfId="80" applyFont="1" applyFill="1" applyBorder="1" applyAlignment="1" applyProtection="1">
      <alignment horizontal="center"/>
    </xf>
    <xf numFmtId="180" fontId="86" fillId="33" borderId="22" xfId="80" applyNumberFormat="1" applyFont="1" applyFill="1" applyBorder="1" applyProtection="1"/>
    <xf numFmtId="180" fontId="86" fillId="33" borderId="18" xfId="80" applyNumberFormat="1" applyFont="1" applyFill="1" applyBorder="1" applyProtection="1"/>
    <xf numFmtId="0" fontId="86" fillId="33" borderId="12" xfId="80" applyFont="1" applyFill="1" applyBorder="1" applyAlignment="1" applyProtection="1">
      <alignment horizontal="center"/>
    </xf>
    <xf numFmtId="180" fontId="86" fillId="33" borderId="16" xfId="80" applyNumberFormat="1" applyFont="1" applyFill="1" applyBorder="1" applyProtection="1"/>
    <xf numFmtId="0" fontId="86" fillId="33" borderId="30" xfId="80" applyFont="1" applyFill="1" applyBorder="1" applyAlignment="1" applyProtection="1">
      <alignment horizontal="center"/>
    </xf>
    <xf numFmtId="180" fontId="86" fillId="33" borderId="19" xfId="80" applyNumberFormat="1" applyFont="1" applyFill="1" applyBorder="1" applyProtection="1"/>
    <xf numFmtId="180" fontId="86" fillId="33" borderId="21" xfId="80" applyNumberFormat="1" applyFont="1" applyFill="1" applyBorder="1" applyProtection="1"/>
    <xf numFmtId="168" fontId="87" fillId="33" borderId="0" xfId="52" applyFont="1" applyFill="1" applyBorder="1" applyAlignment="1" applyProtection="1">
      <alignment horizontal="right"/>
    </xf>
    <xf numFmtId="180" fontId="87" fillId="33" borderId="0" xfId="30" applyNumberFormat="1" applyFont="1" applyFill="1" applyBorder="1" applyAlignment="1" applyProtection="1">
      <alignment horizontal="right"/>
    </xf>
    <xf numFmtId="0" fontId="87" fillId="33" borderId="19" xfId="80" applyFont="1" applyFill="1" applyBorder="1" applyProtection="1"/>
    <xf numFmtId="0" fontId="87" fillId="33" borderId="0" xfId="80" applyFont="1" applyFill="1" applyBorder="1" applyAlignment="1" applyProtection="1">
      <alignment horizontal="right"/>
    </xf>
    <xf numFmtId="0" fontId="97" fillId="33" borderId="0" xfId="80" applyFont="1" applyFill="1" applyAlignment="1" applyProtection="1">
      <alignment horizontal="center"/>
    </xf>
    <xf numFmtId="2" fontId="87" fillId="33" borderId="0" xfId="80" applyNumberFormat="1" applyFont="1" applyFill="1" applyBorder="1" applyAlignment="1" applyProtection="1">
      <alignment horizontal="right"/>
    </xf>
    <xf numFmtId="0" fontId="87" fillId="33" borderId="0" xfId="0" applyFont="1" applyFill="1" applyAlignment="1">
      <alignment vertical="top"/>
    </xf>
    <xf numFmtId="0" fontId="86" fillId="33" borderId="0" xfId="0" applyFont="1" applyFill="1" applyAlignment="1">
      <alignment horizontal="center" wrapText="1"/>
    </xf>
    <xf numFmtId="0" fontId="86" fillId="33" borderId="0" xfId="0" applyFont="1" applyFill="1" applyAlignment="1">
      <alignment horizontal="left" wrapText="1"/>
    </xf>
    <xf numFmtId="0" fontId="113" fillId="33" borderId="0" xfId="0" applyFont="1" applyFill="1"/>
    <xf numFmtId="0" fontId="114" fillId="33" borderId="4" xfId="0" applyFont="1" applyFill="1" applyBorder="1" applyAlignment="1">
      <alignment horizontal="left" vertical="center" wrapText="1"/>
    </xf>
    <xf numFmtId="0" fontId="114" fillId="33" borderId="4" xfId="0" applyFont="1" applyFill="1" applyBorder="1" applyAlignment="1">
      <alignment horizontal="left" vertical="center"/>
    </xf>
    <xf numFmtId="0" fontId="118" fillId="0" borderId="0" xfId="0" applyFont="1"/>
    <xf numFmtId="0" fontId="95" fillId="40" borderId="22" xfId="80" applyFont="1" applyFill="1" applyBorder="1" applyProtection="1"/>
    <xf numFmtId="0" fontId="86" fillId="40" borderId="18" xfId="80" applyFont="1" applyFill="1" applyBorder="1" applyProtection="1"/>
    <xf numFmtId="0" fontId="94" fillId="40" borderId="18" xfId="80" applyFont="1" applyFill="1" applyBorder="1" applyAlignment="1" applyProtection="1">
      <alignment horizontal="right"/>
    </xf>
    <xf numFmtId="0" fontId="86" fillId="40" borderId="28" xfId="80" applyFont="1" applyFill="1" applyBorder="1" applyProtection="1"/>
    <xf numFmtId="0" fontId="90" fillId="40" borderId="16" xfId="80" applyFont="1" applyFill="1" applyBorder="1" applyProtection="1"/>
    <xf numFmtId="0" fontId="87" fillId="40" borderId="0" xfId="80" applyFont="1" applyFill="1" applyBorder="1" applyProtection="1"/>
    <xf numFmtId="0" fontId="86" fillId="40" borderId="0" xfId="80" applyFont="1" applyFill="1" applyBorder="1" applyProtection="1"/>
    <xf numFmtId="0" fontId="91" fillId="40" borderId="0" xfId="80" applyFont="1" applyFill="1" applyBorder="1" applyProtection="1"/>
    <xf numFmtId="0" fontId="86" fillId="40" borderId="12" xfId="80" applyFont="1" applyFill="1" applyBorder="1" applyProtection="1"/>
    <xf numFmtId="0" fontId="86" fillId="40" borderId="19" xfId="80" applyFont="1" applyFill="1" applyBorder="1" applyProtection="1"/>
    <xf numFmtId="0" fontId="86" fillId="40" borderId="21" xfId="80" applyFont="1" applyFill="1" applyBorder="1" applyProtection="1"/>
    <xf numFmtId="0" fontId="87" fillId="40" borderId="21" xfId="80" applyFont="1" applyFill="1" applyBorder="1" applyProtection="1"/>
    <xf numFmtId="0" fontId="86" fillId="40" borderId="21" xfId="80" applyFont="1" applyFill="1" applyBorder="1" applyAlignment="1" applyProtection="1">
      <alignment horizontal="right"/>
    </xf>
    <xf numFmtId="0" fontId="87" fillId="40" borderId="30" xfId="80" applyFont="1" applyFill="1" applyBorder="1" applyAlignment="1" applyProtection="1">
      <alignment horizontal="center"/>
    </xf>
    <xf numFmtId="168" fontId="87" fillId="40" borderId="23" xfId="52" applyFont="1" applyFill="1" applyBorder="1" applyProtection="1"/>
    <xf numFmtId="168" fontId="87" fillId="40" borderId="4" xfId="52" applyFont="1" applyFill="1" applyBorder="1" applyProtection="1"/>
    <xf numFmtId="168" fontId="87" fillId="40" borderId="4" xfId="52" applyFont="1" applyFill="1" applyBorder="1" applyAlignment="1" applyProtection="1">
      <alignment horizontal="right"/>
    </xf>
    <xf numFmtId="168" fontId="87" fillId="40" borderId="26" xfId="52" applyFont="1" applyFill="1" applyBorder="1" applyAlignment="1" applyProtection="1">
      <alignment horizontal="right"/>
    </xf>
    <xf numFmtId="180" fontId="86" fillId="33" borderId="49" xfId="80" applyNumberFormat="1" applyFont="1" applyFill="1" applyBorder="1" applyProtection="1"/>
    <xf numFmtId="180" fontId="86" fillId="33" borderId="42" xfId="80" applyNumberFormat="1" applyFont="1" applyFill="1" applyBorder="1" applyProtection="1"/>
    <xf numFmtId="0" fontId="90" fillId="40" borderId="4" xfId="80" applyFont="1" applyFill="1" applyBorder="1" applyProtection="1"/>
    <xf numFmtId="0" fontId="90" fillId="40" borderId="23" xfId="80" applyFont="1" applyFill="1" applyBorder="1" applyProtection="1"/>
    <xf numFmtId="0" fontId="112" fillId="33" borderId="0" xfId="0" applyFont="1" applyFill="1" applyAlignment="1">
      <alignment vertical="top"/>
    </xf>
    <xf numFmtId="0" fontId="120" fillId="33" borderId="0" xfId="0" applyFont="1" applyFill="1" applyAlignment="1">
      <alignment vertical="top"/>
    </xf>
    <xf numFmtId="0" fontId="112" fillId="38" borderId="0" xfId="0" applyFont="1" applyFill="1" applyAlignment="1">
      <alignment vertical="top"/>
    </xf>
    <xf numFmtId="0" fontId="112" fillId="33" borderId="0" xfId="80" applyFont="1" applyFill="1" applyProtection="1"/>
    <xf numFmtId="0" fontId="112" fillId="33" borderId="0" xfId="80" applyFont="1" applyFill="1" applyBorder="1" applyProtection="1"/>
    <xf numFmtId="0" fontId="112" fillId="26" borderId="0" xfId="80" applyFont="1" applyFill="1" applyBorder="1" applyProtection="1"/>
    <xf numFmtId="0" fontId="112" fillId="26" borderId="0" xfId="0" applyFont="1" applyFill="1" applyProtection="1"/>
    <xf numFmtId="0" fontId="112" fillId="26" borderId="0" xfId="0" applyFont="1" applyFill="1" applyAlignment="1" applyProtection="1">
      <alignment horizontal="left"/>
    </xf>
    <xf numFmtId="0" fontId="90" fillId="33" borderId="16" xfId="80" applyFont="1" applyFill="1" applyBorder="1" applyProtection="1"/>
    <xf numFmtId="0" fontId="99" fillId="33" borderId="0" xfId="80" applyFont="1" applyFill="1" applyBorder="1" applyProtection="1"/>
    <xf numFmtId="168" fontId="87" fillId="33" borderId="23" xfId="52" applyFont="1" applyFill="1" applyBorder="1" applyProtection="1"/>
    <xf numFmtId="168" fontId="87" fillId="33" borderId="4" xfId="52" applyFont="1" applyFill="1" applyBorder="1" applyProtection="1"/>
    <xf numFmtId="168" fontId="87" fillId="33" borderId="4" xfId="52" applyFont="1" applyFill="1" applyBorder="1" applyAlignment="1" applyProtection="1">
      <alignment horizontal="center"/>
    </xf>
    <xf numFmtId="0" fontId="90" fillId="40" borderId="4" xfId="80" applyFont="1" applyFill="1" applyBorder="1" applyAlignment="1" applyProtection="1"/>
    <xf numFmtId="0" fontId="90" fillId="33" borderId="0" xfId="80" applyFont="1" applyFill="1" applyBorder="1" applyAlignment="1" applyProtection="1"/>
    <xf numFmtId="0" fontId="87" fillId="40" borderId="12" xfId="80" applyFont="1" applyFill="1" applyBorder="1" applyProtection="1"/>
    <xf numFmtId="0" fontId="90" fillId="40" borderId="26" xfId="80" applyFont="1" applyFill="1" applyBorder="1" applyAlignment="1" applyProtection="1"/>
    <xf numFmtId="0" fontId="86" fillId="40" borderId="18" xfId="80" applyFont="1" applyFill="1" applyBorder="1" applyAlignment="1" applyProtection="1">
      <alignment vertical="center"/>
    </xf>
    <xf numFmtId="0" fontId="86" fillId="40" borderId="0" xfId="80" applyFont="1" applyFill="1" applyBorder="1" applyAlignment="1" applyProtection="1">
      <alignment horizontal="center"/>
    </xf>
    <xf numFmtId="0" fontId="87" fillId="40" borderId="21" xfId="80" applyFont="1" applyFill="1" applyBorder="1" applyAlignment="1" applyProtection="1">
      <alignment horizontal="center" vertical="center"/>
    </xf>
    <xf numFmtId="0" fontId="86" fillId="40" borderId="21" xfId="80" applyFont="1" applyFill="1" applyBorder="1" applyAlignment="1" applyProtection="1">
      <alignment horizontal="center"/>
    </xf>
    <xf numFmtId="168" fontId="87" fillId="40" borderId="21" xfId="52" applyFont="1" applyFill="1" applyBorder="1" applyAlignment="1" applyProtection="1">
      <alignment horizontal="right"/>
    </xf>
    <xf numFmtId="168" fontId="87" fillId="40" borderId="30" xfId="52" applyFont="1" applyFill="1" applyBorder="1" applyAlignment="1" applyProtection="1">
      <alignment horizontal="right"/>
    </xf>
    <xf numFmtId="180" fontId="87" fillId="33" borderId="54" xfId="80" applyNumberFormat="1" applyFont="1" applyFill="1" applyBorder="1" applyAlignment="1" applyProtection="1">
      <alignment horizontal="right"/>
    </xf>
    <xf numFmtId="180" fontId="87" fillId="33" borderId="55" xfId="80" applyNumberFormat="1" applyFont="1" applyFill="1" applyBorder="1" applyAlignment="1" applyProtection="1">
      <alignment horizontal="right"/>
    </xf>
    <xf numFmtId="180" fontId="87" fillId="33" borderId="48" xfId="80" applyNumberFormat="1" applyFont="1" applyFill="1" applyBorder="1" applyAlignment="1" applyProtection="1">
      <alignment horizontal="right"/>
    </xf>
    <xf numFmtId="180" fontId="86" fillId="33" borderId="49" xfId="80" applyNumberFormat="1" applyFont="1" applyFill="1" applyBorder="1" applyAlignment="1" applyProtection="1">
      <alignment horizontal="right"/>
    </xf>
    <xf numFmtId="180" fontId="86" fillId="33" borderId="42" xfId="80" applyNumberFormat="1" applyFont="1" applyFill="1" applyBorder="1" applyAlignment="1" applyProtection="1">
      <alignment horizontal="right"/>
    </xf>
    <xf numFmtId="180" fontId="87" fillId="33" borderId="49" xfId="80" applyNumberFormat="1" applyFont="1" applyFill="1" applyBorder="1" applyAlignment="1" applyProtection="1">
      <alignment horizontal="right"/>
    </xf>
    <xf numFmtId="180" fontId="87" fillId="33" borderId="42" xfId="80" applyNumberFormat="1" applyFont="1" applyFill="1" applyBorder="1" applyAlignment="1" applyProtection="1">
      <alignment horizontal="right"/>
    </xf>
    <xf numFmtId="180" fontId="87" fillId="33" borderId="50" xfId="80" applyNumberFormat="1" applyFont="1" applyFill="1" applyBorder="1" applyAlignment="1" applyProtection="1">
      <alignment horizontal="right"/>
    </xf>
    <xf numFmtId="180" fontId="87" fillId="33" borderId="51" xfId="80" applyNumberFormat="1" applyFont="1" applyFill="1" applyBorder="1" applyAlignment="1" applyProtection="1">
      <alignment horizontal="right"/>
    </xf>
    <xf numFmtId="180" fontId="87" fillId="33" borderId="52" xfId="80" applyNumberFormat="1" applyFont="1" applyFill="1" applyBorder="1" applyAlignment="1" applyProtection="1">
      <alignment horizontal="right"/>
    </xf>
    <xf numFmtId="180" fontId="87" fillId="33" borderId="53" xfId="80" applyNumberFormat="1" applyFont="1" applyFill="1" applyBorder="1" applyAlignment="1" applyProtection="1">
      <alignment horizontal="right"/>
    </xf>
    <xf numFmtId="180" fontId="87" fillId="33" borderId="56" xfId="80" applyNumberFormat="1" applyFont="1" applyFill="1" applyBorder="1" applyAlignment="1" applyProtection="1">
      <alignment horizontal="right"/>
    </xf>
    <xf numFmtId="180" fontId="87" fillId="33" borderId="57" xfId="80" applyNumberFormat="1" applyFont="1" applyFill="1" applyBorder="1" applyAlignment="1" applyProtection="1">
      <alignment horizontal="right"/>
    </xf>
    <xf numFmtId="180" fontId="87" fillId="33" borderId="58" xfId="80" applyNumberFormat="1" applyFont="1" applyFill="1" applyBorder="1" applyAlignment="1" applyProtection="1">
      <alignment horizontal="right"/>
    </xf>
    <xf numFmtId="180" fontId="87" fillId="33" borderId="15" xfId="80" applyNumberFormat="1" applyFont="1" applyFill="1" applyBorder="1" applyProtection="1"/>
    <xf numFmtId="180" fontId="87" fillId="33" borderId="17" xfId="80" applyNumberFormat="1" applyFont="1" applyFill="1" applyBorder="1" applyProtection="1"/>
    <xf numFmtId="180" fontId="87" fillId="33" borderId="20" xfId="80" applyNumberFormat="1" applyFont="1" applyFill="1" applyBorder="1" applyProtection="1"/>
    <xf numFmtId="168" fontId="87" fillId="40" borderId="21" xfId="52" applyFont="1" applyFill="1" applyBorder="1" applyProtection="1"/>
    <xf numFmtId="168" fontId="87" fillId="33" borderId="21" xfId="52" applyFont="1" applyFill="1" applyBorder="1" applyProtection="1"/>
    <xf numFmtId="168" fontId="87" fillId="33" borderId="4" xfId="52" applyFont="1" applyFill="1" applyBorder="1" applyAlignment="1" applyProtection="1">
      <alignment horizontal="right"/>
    </xf>
    <xf numFmtId="1" fontId="86" fillId="40" borderId="22" xfId="80" applyNumberFormat="1" applyFont="1" applyFill="1" applyBorder="1" applyAlignment="1" applyProtection="1">
      <alignment horizontal="center" vertical="center"/>
    </xf>
    <xf numFmtId="1" fontId="86" fillId="40" borderId="18" xfId="80" applyNumberFormat="1" applyFont="1" applyFill="1" applyBorder="1" applyAlignment="1" applyProtection="1">
      <alignment horizontal="center" vertical="center"/>
    </xf>
    <xf numFmtId="166" fontId="86" fillId="40" borderId="19" xfId="80" applyNumberFormat="1" applyFont="1" applyFill="1" applyBorder="1" applyAlignment="1" applyProtection="1">
      <alignment horizontal="center" vertical="center"/>
    </xf>
    <xf numFmtId="166" fontId="86" fillId="40" borderId="21" xfId="80" applyNumberFormat="1" applyFont="1" applyFill="1" applyBorder="1" applyAlignment="1" applyProtection="1">
      <alignment horizontal="center" vertical="center"/>
    </xf>
    <xf numFmtId="166" fontId="86" fillId="40" borderId="30" xfId="80" applyNumberFormat="1" applyFont="1" applyFill="1" applyBorder="1" applyAlignment="1" applyProtection="1">
      <alignment horizontal="center" vertical="center"/>
    </xf>
    <xf numFmtId="0" fontId="103" fillId="33" borderId="0" xfId="80" applyFont="1" applyFill="1" applyProtection="1"/>
    <xf numFmtId="0" fontId="107" fillId="33" borderId="0" xfId="80" applyFont="1" applyFill="1" applyProtection="1"/>
    <xf numFmtId="0" fontId="116" fillId="33" borderId="0" xfId="0" applyFont="1" applyFill="1" applyProtection="1"/>
    <xf numFmtId="0" fontId="103" fillId="33" borderId="0" xfId="0" applyFont="1" applyFill="1" applyProtection="1"/>
    <xf numFmtId="0" fontId="87" fillId="40" borderId="30" xfId="80" applyFont="1" applyFill="1" applyBorder="1" applyAlignment="1" applyProtection="1">
      <alignment horizontal="right"/>
    </xf>
    <xf numFmtId="9" fontId="87" fillId="33" borderId="0" xfId="80" applyNumberFormat="1" applyFont="1" applyFill="1" applyBorder="1" applyProtection="1"/>
    <xf numFmtId="9" fontId="87" fillId="26" borderId="0" xfId="80" applyNumberFormat="1" applyFont="1" applyFill="1" applyBorder="1" applyProtection="1"/>
    <xf numFmtId="9" fontId="90" fillId="33" borderId="0" xfId="80" applyNumberFormat="1" applyFont="1" applyFill="1" applyBorder="1" applyProtection="1">
      <protection locked="0"/>
    </xf>
    <xf numFmtId="9" fontId="87" fillId="26" borderId="21" xfId="80" applyNumberFormat="1" applyFont="1" applyFill="1" applyBorder="1" applyProtection="1"/>
    <xf numFmtId="10" fontId="92" fillId="33" borderId="29" xfId="80" applyNumberFormat="1" applyFont="1" applyFill="1" applyBorder="1" applyAlignment="1" applyProtection="1">
      <alignment horizontal="center"/>
    </xf>
    <xf numFmtId="0" fontId="86" fillId="26" borderId="20" xfId="80" applyFont="1" applyFill="1" applyBorder="1" applyAlignment="1" applyProtection="1">
      <alignment horizontal="center"/>
    </xf>
    <xf numFmtId="180" fontId="87" fillId="26" borderId="55" xfId="80" applyNumberFormat="1" applyFont="1" applyFill="1" applyBorder="1" applyProtection="1"/>
    <xf numFmtId="180" fontId="87" fillId="33" borderId="55" xfId="80" applyNumberFormat="1" applyFont="1" applyFill="1" applyBorder="1" applyProtection="1"/>
    <xf numFmtId="180" fontId="87" fillId="26" borderId="42" xfId="80" applyNumberFormat="1" applyFont="1" applyFill="1" applyBorder="1" applyProtection="1"/>
    <xf numFmtId="180" fontId="87" fillId="33" borderId="42" xfId="80" applyNumberFormat="1" applyFont="1" applyFill="1" applyBorder="1" applyProtection="1"/>
    <xf numFmtId="180" fontId="87" fillId="26" borderId="52" xfId="80" applyNumberFormat="1" applyFont="1" applyFill="1" applyBorder="1" applyProtection="1"/>
    <xf numFmtId="180" fontId="87" fillId="33" borderId="52" xfId="80" applyNumberFormat="1" applyFont="1" applyFill="1" applyBorder="1" applyProtection="1"/>
    <xf numFmtId="0" fontId="90" fillId="26" borderId="0" xfId="80" applyFont="1" applyFill="1" applyBorder="1" applyProtection="1"/>
    <xf numFmtId="180" fontId="87" fillId="26" borderId="54" xfId="80" applyNumberFormat="1" applyFont="1" applyFill="1" applyBorder="1" applyProtection="1"/>
    <xf numFmtId="180" fontId="87" fillId="33" borderId="48" xfId="80" applyNumberFormat="1" applyFont="1" applyFill="1" applyBorder="1" applyProtection="1"/>
    <xf numFmtId="180" fontId="87" fillId="26" borderId="49" xfId="80" applyNumberFormat="1" applyFont="1" applyFill="1" applyBorder="1" applyProtection="1"/>
    <xf numFmtId="180" fontId="87" fillId="33" borderId="50" xfId="80" applyNumberFormat="1" applyFont="1" applyFill="1" applyBorder="1" applyProtection="1"/>
    <xf numFmtId="180" fontId="87" fillId="26" borderId="51" xfId="80" applyNumberFormat="1" applyFont="1" applyFill="1" applyBorder="1" applyProtection="1"/>
    <xf numFmtId="180" fontId="87" fillId="33" borderId="53" xfId="80" applyNumberFormat="1" applyFont="1" applyFill="1" applyBorder="1" applyProtection="1"/>
    <xf numFmtId="0" fontId="90" fillId="40" borderId="26" xfId="80" applyFont="1" applyFill="1" applyBorder="1" applyProtection="1"/>
    <xf numFmtId="168" fontId="96" fillId="40" borderId="4" xfId="52" applyFont="1" applyFill="1" applyBorder="1" applyAlignment="1" applyProtection="1">
      <alignment horizontal="right"/>
    </xf>
    <xf numFmtId="0" fontId="107" fillId="26" borderId="0" xfId="0" applyFont="1" applyFill="1" applyProtection="1"/>
    <xf numFmtId="0" fontId="86" fillId="40" borderId="0" xfId="80" applyFont="1" applyFill="1" applyAlignment="1" applyProtection="1">
      <alignment horizontal="center"/>
    </xf>
    <xf numFmtId="1" fontId="86" fillId="40" borderId="0" xfId="80" applyNumberFormat="1" applyFont="1" applyFill="1" applyProtection="1"/>
    <xf numFmtId="168" fontId="87" fillId="40" borderId="18" xfId="52" applyFont="1" applyFill="1" applyBorder="1" applyAlignment="1" applyProtection="1">
      <alignment horizontal="right"/>
    </xf>
    <xf numFmtId="10" fontId="92" fillId="33" borderId="61" xfId="80" applyNumberFormat="1" applyFont="1" applyFill="1" applyBorder="1" applyAlignment="1" applyProtection="1">
      <alignment horizontal="center"/>
    </xf>
    <xf numFmtId="0" fontId="86" fillId="40" borderId="22" xfId="80" applyFont="1" applyFill="1" applyBorder="1" applyAlignment="1" applyProtection="1">
      <alignment horizontal="center"/>
    </xf>
    <xf numFmtId="1" fontId="86" fillId="40" borderId="18" xfId="80" applyNumberFormat="1" applyFont="1" applyFill="1" applyBorder="1" applyProtection="1"/>
    <xf numFmtId="0" fontId="86" fillId="40" borderId="19" xfId="80" applyFont="1" applyFill="1" applyBorder="1" applyAlignment="1" applyProtection="1">
      <alignment horizontal="center"/>
    </xf>
    <xf numFmtId="166" fontId="86" fillId="40" borderId="21" xfId="80" applyNumberFormat="1" applyFont="1" applyFill="1" applyBorder="1" applyProtection="1"/>
    <xf numFmtId="180" fontId="86" fillId="26" borderId="54" xfId="80" applyNumberFormat="1" applyFont="1" applyFill="1" applyBorder="1" applyProtection="1"/>
    <xf numFmtId="180" fontId="86" fillId="26" borderId="55" xfId="80" applyNumberFormat="1" applyFont="1" applyFill="1" applyBorder="1" applyProtection="1"/>
    <xf numFmtId="180" fontId="86" fillId="26" borderId="49" xfId="80" applyNumberFormat="1" applyFont="1" applyFill="1" applyBorder="1" applyProtection="1"/>
    <xf numFmtId="180" fontId="86" fillId="26" borderId="42" xfId="80" applyNumberFormat="1" applyFont="1" applyFill="1" applyBorder="1" applyProtection="1"/>
    <xf numFmtId="180" fontId="86" fillId="26" borderId="51" xfId="80" applyNumberFormat="1" applyFont="1" applyFill="1" applyBorder="1" applyProtection="1"/>
    <xf numFmtId="180" fontId="86" fillId="26" borderId="52" xfId="80" applyNumberFormat="1" applyFont="1" applyFill="1" applyBorder="1" applyProtection="1"/>
    <xf numFmtId="180" fontId="87" fillId="26" borderId="56" xfId="80" applyNumberFormat="1" applyFont="1" applyFill="1" applyBorder="1" applyProtection="1"/>
    <xf numFmtId="180" fontId="87" fillId="26" borderId="57" xfId="80" applyNumberFormat="1" applyFont="1" applyFill="1" applyBorder="1" applyProtection="1"/>
    <xf numFmtId="180" fontId="87" fillId="26" borderId="58" xfId="80" applyNumberFormat="1" applyFont="1" applyFill="1" applyBorder="1" applyProtection="1"/>
    <xf numFmtId="0" fontId="86" fillId="26" borderId="0" xfId="0" applyFont="1" applyFill="1" applyBorder="1" applyProtection="1"/>
    <xf numFmtId="168" fontId="87" fillId="40" borderId="22" xfId="52" applyFont="1" applyFill="1" applyBorder="1" applyProtection="1"/>
    <xf numFmtId="168" fontId="87" fillId="40" borderId="18" xfId="52" applyFont="1" applyFill="1" applyBorder="1" applyProtection="1"/>
    <xf numFmtId="2" fontId="86" fillId="33" borderId="0" xfId="0" applyNumberFormat="1" applyFont="1" applyFill="1" applyBorder="1" applyAlignment="1">
      <alignment vertical="top" wrapText="1"/>
    </xf>
    <xf numFmtId="168" fontId="87" fillId="40" borderId="28" xfId="52" applyFont="1" applyFill="1" applyBorder="1" applyProtection="1"/>
    <xf numFmtId="168" fontId="87" fillId="40" borderId="19" xfId="52" applyFont="1" applyFill="1" applyBorder="1" applyProtection="1"/>
    <xf numFmtId="168" fontId="87" fillId="40" borderId="30" xfId="52" applyFont="1" applyFill="1" applyBorder="1" applyProtection="1"/>
    <xf numFmtId="168" fontId="87" fillId="33" borderId="22" xfId="52" applyFont="1" applyFill="1" applyBorder="1" applyProtection="1"/>
    <xf numFmtId="168" fontId="87" fillId="33" borderId="18" xfId="52" applyFont="1" applyFill="1" applyBorder="1" applyProtection="1"/>
    <xf numFmtId="168" fontId="87" fillId="33" borderId="28" xfId="52" applyFont="1" applyFill="1" applyBorder="1" applyProtection="1"/>
    <xf numFmtId="168" fontId="87" fillId="33" borderId="16" xfId="52" applyFont="1" applyFill="1" applyBorder="1" applyProtection="1"/>
    <xf numFmtId="168" fontId="87" fillId="33" borderId="12" xfId="52" applyFont="1" applyFill="1" applyBorder="1" applyProtection="1"/>
    <xf numFmtId="168" fontId="87" fillId="33" borderId="19" xfId="52" applyFont="1" applyFill="1" applyBorder="1" applyProtection="1"/>
    <xf numFmtId="168" fontId="87" fillId="33" borderId="30" xfId="52" applyFont="1" applyFill="1" applyBorder="1" applyProtection="1"/>
    <xf numFmtId="0" fontId="86" fillId="40" borderId="0" xfId="80" applyFont="1" applyFill="1" applyProtection="1"/>
    <xf numFmtId="0" fontId="87" fillId="40" borderId="0" xfId="80" applyFont="1" applyFill="1" applyProtection="1"/>
    <xf numFmtId="1" fontId="86" fillId="40" borderId="0" xfId="80" applyNumberFormat="1" applyFont="1" applyFill="1" applyAlignment="1" applyProtection="1">
      <alignment horizontal="left"/>
    </xf>
    <xf numFmtId="10" fontId="92" fillId="33" borderId="0" xfId="80" applyNumberFormat="1" applyFont="1" applyFill="1" applyProtection="1"/>
    <xf numFmtId="1" fontId="86" fillId="40" borderId="18" xfId="80" applyNumberFormat="1" applyFont="1" applyFill="1" applyBorder="1" applyAlignment="1" applyProtection="1">
      <alignment horizontal="left"/>
    </xf>
    <xf numFmtId="0" fontId="87" fillId="40" borderId="18" xfId="80" applyFont="1" applyFill="1" applyBorder="1" applyProtection="1"/>
    <xf numFmtId="0" fontId="86" fillId="40" borderId="28" xfId="80" applyFont="1" applyFill="1" applyBorder="1" applyAlignment="1" applyProtection="1">
      <alignment horizontal="right"/>
    </xf>
    <xf numFmtId="0" fontId="86" fillId="40" borderId="12" xfId="80" applyFont="1" applyFill="1" applyBorder="1" applyAlignment="1" applyProtection="1">
      <alignment horizontal="center"/>
    </xf>
    <xf numFmtId="0" fontId="86" fillId="40" borderId="30" xfId="80" applyFont="1" applyFill="1" applyBorder="1" applyAlignment="1" applyProtection="1">
      <alignment horizontal="center"/>
    </xf>
    <xf numFmtId="10" fontId="92" fillId="33" borderId="15" xfId="80" applyNumberFormat="1" applyFont="1" applyFill="1" applyBorder="1" applyProtection="1"/>
    <xf numFmtId="1" fontId="86" fillId="40" borderId="22" xfId="80" applyNumberFormat="1" applyFont="1" applyFill="1" applyBorder="1" applyProtection="1"/>
    <xf numFmtId="166" fontId="86" fillId="40" borderId="19" xfId="80" applyNumberFormat="1" applyFont="1" applyFill="1" applyBorder="1" applyProtection="1"/>
    <xf numFmtId="180" fontId="86" fillId="33" borderId="54" xfId="80" applyNumberFormat="1" applyFont="1" applyFill="1" applyBorder="1" applyProtection="1"/>
    <xf numFmtId="180" fontId="86" fillId="33" borderId="55" xfId="80" applyNumberFormat="1" applyFont="1" applyFill="1" applyBorder="1" applyProtection="1"/>
    <xf numFmtId="180" fontId="86" fillId="33" borderId="51" xfId="80" applyNumberFormat="1" applyFont="1" applyFill="1" applyBorder="1" applyProtection="1"/>
    <xf numFmtId="180" fontId="86" fillId="33" borderId="52" xfId="80" applyNumberFormat="1" applyFont="1" applyFill="1" applyBorder="1" applyProtection="1"/>
    <xf numFmtId="0" fontId="86" fillId="40" borderId="22" xfId="80" applyFont="1" applyFill="1" applyBorder="1" applyProtection="1"/>
    <xf numFmtId="0" fontId="86" fillId="40" borderId="18" xfId="80" applyFont="1" applyFill="1" applyBorder="1" applyAlignment="1" applyProtection="1">
      <alignment horizontal="right"/>
    </xf>
    <xf numFmtId="0" fontId="87" fillId="40" borderId="28" xfId="80" applyFont="1" applyFill="1" applyBorder="1" applyAlignment="1" applyProtection="1">
      <alignment horizontal="center"/>
    </xf>
    <xf numFmtId="180" fontId="101" fillId="33" borderId="0" xfId="80" applyNumberFormat="1" applyFont="1" applyFill="1" applyBorder="1" applyProtection="1"/>
    <xf numFmtId="1" fontId="103" fillId="33" borderId="0" xfId="80" applyNumberFormat="1" applyFont="1" applyFill="1" applyBorder="1" applyProtection="1"/>
    <xf numFmtId="0" fontId="86" fillId="33" borderId="21" xfId="80" applyFont="1" applyFill="1" applyBorder="1" applyAlignment="1" applyProtection="1">
      <alignment horizontal="center"/>
    </xf>
    <xf numFmtId="0" fontId="86" fillId="33" borderId="28" xfId="80" applyFont="1" applyFill="1" applyBorder="1" applyProtection="1"/>
    <xf numFmtId="0" fontId="86" fillId="33" borderId="12" xfId="80" applyFont="1" applyFill="1" applyBorder="1" applyProtection="1"/>
    <xf numFmtId="0" fontId="86" fillId="33" borderId="30" xfId="80" applyFont="1" applyFill="1" applyBorder="1" applyProtection="1"/>
    <xf numFmtId="168" fontId="92" fillId="40" borderId="23" xfId="52" applyFont="1" applyFill="1" applyBorder="1" applyProtection="1"/>
    <xf numFmtId="168" fontId="92" fillId="40" borderId="4" xfId="52" applyFont="1" applyFill="1" applyBorder="1" applyProtection="1"/>
    <xf numFmtId="168" fontId="92" fillId="40" borderId="4" xfId="52" applyFont="1" applyFill="1" applyBorder="1" applyAlignment="1" applyProtection="1">
      <alignment horizontal="right"/>
    </xf>
    <xf numFmtId="168" fontId="92" fillId="40" borderId="26" xfId="52" applyFont="1" applyFill="1" applyBorder="1" applyAlignment="1" applyProtection="1">
      <alignment horizontal="right"/>
    </xf>
    <xf numFmtId="0" fontId="87" fillId="40" borderId="18" xfId="80" applyFont="1" applyFill="1" applyBorder="1" applyAlignment="1" applyProtection="1">
      <alignment horizontal="right"/>
    </xf>
    <xf numFmtId="0" fontId="87" fillId="40" borderId="16" xfId="80" applyFont="1" applyFill="1" applyBorder="1" applyProtection="1"/>
    <xf numFmtId="0" fontId="87" fillId="40" borderId="12" xfId="80" applyFont="1" applyFill="1" applyBorder="1" applyAlignment="1" applyProtection="1">
      <alignment horizontal="center"/>
    </xf>
    <xf numFmtId="168" fontId="92" fillId="40" borderId="0" xfId="52" applyFont="1" applyFill="1" applyBorder="1" applyProtection="1"/>
    <xf numFmtId="2" fontId="86" fillId="33" borderId="0" xfId="80" applyNumberFormat="1" applyFont="1" applyFill="1" applyBorder="1" applyProtection="1"/>
    <xf numFmtId="0" fontId="97" fillId="33" borderId="0" xfId="80" applyFont="1" applyFill="1" applyBorder="1" applyProtection="1"/>
    <xf numFmtId="0" fontId="90" fillId="40" borderId="22" xfId="80" applyFont="1" applyFill="1" applyBorder="1" applyProtection="1"/>
    <xf numFmtId="0" fontId="91" fillId="40" borderId="18" xfId="80" applyFont="1" applyFill="1" applyBorder="1" applyProtection="1"/>
    <xf numFmtId="0" fontId="87" fillId="40" borderId="19" xfId="80" applyFont="1" applyFill="1" applyBorder="1" applyProtection="1"/>
    <xf numFmtId="1" fontId="87" fillId="40" borderId="22" xfId="80" applyNumberFormat="1" applyFont="1" applyFill="1" applyBorder="1" applyAlignment="1" applyProtection="1">
      <alignment horizontal="left"/>
    </xf>
    <xf numFmtId="1" fontId="87" fillId="40" borderId="18" xfId="80" applyNumberFormat="1" applyFont="1" applyFill="1" applyBorder="1" applyAlignment="1" applyProtection="1">
      <alignment horizontal="left"/>
    </xf>
    <xf numFmtId="0" fontId="87" fillId="40" borderId="30" xfId="80" applyFont="1" applyFill="1" applyBorder="1" applyProtection="1"/>
    <xf numFmtId="168" fontId="92" fillId="40" borderId="22" xfId="52" applyFont="1" applyFill="1" applyBorder="1" applyProtection="1"/>
    <xf numFmtId="168" fontId="92" fillId="40" borderId="18" xfId="52" applyFont="1" applyFill="1" applyBorder="1" applyProtection="1"/>
    <xf numFmtId="180" fontId="87" fillId="33" borderId="48" xfId="30" applyNumberFormat="1" applyFont="1" applyFill="1" applyBorder="1" applyAlignment="1" applyProtection="1">
      <alignment horizontal="right"/>
    </xf>
    <xf numFmtId="180" fontId="87" fillId="33" borderId="49" xfId="30" applyNumberFormat="1" applyFont="1" applyFill="1" applyBorder="1" applyAlignment="1" applyProtection="1">
      <alignment horizontal="right"/>
    </xf>
    <xf numFmtId="180" fontId="87" fillId="33" borderId="42" xfId="30" applyNumberFormat="1" applyFont="1" applyFill="1" applyBorder="1" applyAlignment="1" applyProtection="1">
      <alignment horizontal="right"/>
    </xf>
    <xf numFmtId="180" fontId="87" fillId="33" borderId="50" xfId="30" applyNumberFormat="1" applyFont="1" applyFill="1" applyBorder="1" applyAlignment="1" applyProtection="1">
      <alignment horizontal="right"/>
    </xf>
    <xf numFmtId="180" fontId="87" fillId="33" borderId="51" xfId="30" applyNumberFormat="1" applyFont="1" applyFill="1" applyBorder="1" applyAlignment="1" applyProtection="1">
      <alignment horizontal="right"/>
    </xf>
    <xf numFmtId="180" fontId="87" fillId="33" borderId="52" xfId="30" applyNumberFormat="1" applyFont="1" applyFill="1" applyBorder="1" applyAlignment="1" applyProtection="1">
      <alignment horizontal="right"/>
    </xf>
    <xf numFmtId="180" fontId="87" fillId="33" borderId="53" xfId="30" applyNumberFormat="1" applyFont="1" applyFill="1" applyBorder="1" applyAlignment="1" applyProtection="1">
      <alignment horizontal="right"/>
    </xf>
    <xf numFmtId="0" fontId="86" fillId="40" borderId="22" xfId="80" applyFont="1" applyFill="1" applyBorder="1" applyAlignment="1" applyProtection="1">
      <alignment horizontal="center" wrapText="1"/>
    </xf>
    <xf numFmtId="0" fontId="86" fillId="40" borderId="28" xfId="80" applyFont="1" applyFill="1" applyBorder="1" applyAlignment="1" applyProtection="1">
      <alignment horizontal="center" wrapText="1"/>
    </xf>
    <xf numFmtId="0" fontId="88" fillId="40" borderId="18" xfId="80" applyFont="1" applyFill="1" applyBorder="1" applyProtection="1"/>
    <xf numFmtId="0" fontId="89" fillId="40" borderId="18" xfId="80" applyFont="1" applyFill="1" applyBorder="1" applyAlignment="1" applyProtection="1">
      <alignment horizontal="right"/>
    </xf>
    <xf numFmtId="0" fontId="88" fillId="40" borderId="28" xfId="80" applyFont="1" applyFill="1" applyBorder="1" applyProtection="1"/>
    <xf numFmtId="0" fontId="87" fillId="40" borderId="21" xfId="80" applyFont="1" applyFill="1" applyBorder="1" applyAlignment="1" applyProtection="1">
      <alignment horizontal="center"/>
    </xf>
    <xf numFmtId="168" fontId="92" fillId="40" borderId="21" xfId="52" applyFont="1" applyFill="1" applyBorder="1" applyAlignment="1" applyProtection="1">
      <alignment horizontal="right"/>
    </xf>
    <xf numFmtId="168" fontId="92" fillId="40" borderId="30" xfId="52" applyFont="1" applyFill="1" applyBorder="1" applyAlignment="1" applyProtection="1">
      <alignment horizontal="right"/>
    </xf>
    <xf numFmtId="180" fontId="86" fillId="26" borderId="54" xfId="80" applyNumberFormat="1" applyFont="1" applyFill="1" applyBorder="1" applyAlignment="1" applyProtection="1">
      <alignment horizontal="right"/>
    </xf>
    <xf numFmtId="180" fontId="86" fillId="26" borderId="55" xfId="80" applyNumberFormat="1" applyFont="1" applyFill="1" applyBorder="1" applyAlignment="1" applyProtection="1">
      <alignment horizontal="right"/>
    </xf>
    <xf numFmtId="180" fontId="87" fillId="26" borderId="48" xfId="80" applyNumberFormat="1" applyFont="1" applyFill="1" applyBorder="1" applyProtection="1"/>
    <xf numFmtId="180" fontId="87" fillId="26" borderId="50" xfId="80" applyNumberFormat="1" applyFont="1" applyFill="1" applyBorder="1" applyProtection="1"/>
    <xf numFmtId="180" fontId="87" fillId="26" borderId="53" xfId="80" applyNumberFormat="1" applyFont="1" applyFill="1" applyBorder="1" applyProtection="1"/>
    <xf numFmtId="180" fontId="87" fillId="26" borderId="59" xfId="80" applyNumberFormat="1" applyFont="1" applyFill="1" applyBorder="1" applyProtection="1"/>
    <xf numFmtId="2" fontId="86" fillId="26" borderId="59" xfId="0" applyNumberFormat="1" applyFont="1" applyFill="1" applyBorder="1" applyProtection="1"/>
    <xf numFmtId="168" fontId="92" fillId="40" borderId="4" xfId="52" applyFont="1" applyFill="1" applyBorder="1" applyAlignment="1" applyProtection="1">
      <alignment horizontal="left"/>
    </xf>
    <xf numFmtId="186" fontId="86" fillId="33" borderId="42" xfId="89" applyNumberFormat="1" applyFont="1" applyFill="1" applyBorder="1" applyProtection="1"/>
    <xf numFmtId="0" fontId="87" fillId="26" borderId="12" xfId="80" applyFont="1" applyFill="1" applyBorder="1" applyAlignment="1" applyProtection="1">
      <alignment horizontal="center"/>
    </xf>
    <xf numFmtId="180" fontId="87" fillId="33" borderId="54" xfId="80" applyNumberFormat="1" applyFont="1" applyFill="1" applyBorder="1" applyProtection="1"/>
    <xf numFmtId="180" fontId="87" fillId="33" borderId="56" xfId="80" applyNumberFormat="1" applyFont="1" applyFill="1" applyBorder="1" applyProtection="1"/>
    <xf numFmtId="0" fontId="119" fillId="0" borderId="0" xfId="0" applyFont="1"/>
    <xf numFmtId="0" fontId="119" fillId="33" borderId="0" xfId="0" applyFont="1" applyFill="1"/>
    <xf numFmtId="0" fontId="101" fillId="33" borderId="0" xfId="0" applyFont="1" applyFill="1"/>
    <xf numFmtId="183" fontId="86" fillId="33" borderId="0" xfId="0" applyNumberFormat="1" applyFont="1" applyFill="1" applyBorder="1" applyAlignment="1">
      <alignment vertical="top" wrapText="1"/>
    </xf>
    <xf numFmtId="1" fontId="96" fillId="33" borderId="0" xfId="0" applyNumberFormat="1" applyFont="1" applyFill="1" applyBorder="1"/>
    <xf numFmtId="0" fontId="86" fillId="33" borderId="14" xfId="80" applyFont="1" applyFill="1" applyBorder="1" applyAlignment="1" applyProtection="1">
      <alignment horizontal="left" vertical="center" wrapText="1"/>
    </xf>
    <xf numFmtId="180" fontId="87" fillId="43" borderId="14" xfId="80" applyNumberFormat="1" applyFont="1" applyFill="1" applyBorder="1" applyAlignment="1" applyProtection="1">
      <alignment horizontal="center"/>
      <protection locked="0"/>
    </xf>
    <xf numFmtId="180" fontId="86" fillId="43" borderId="14" xfId="80" applyNumberFormat="1" applyFont="1" applyFill="1" applyBorder="1" applyAlignment="1" applyProtection="1">
      <alignment horizontal="center"/>
      <protection locked="0"/>
    </xf>
    <xf numFmtId="180" fontId="86" fillId="43" borderId="36" xfId="80" applyNumberFormat="1" applyFont="1" applyFill="1" applyBorder="1" applyProtection="1">
      <protection locked="0"/>
    </xf>
    <xf numFmtId="180" fontId="5" fillId="43" borderId="42" xfId="80" applyNumberFormat="1" applyFont="1" applyFill="1" applyBorder="1" applyAlignment="1" applyProtection="1">
      <alignment horizontal="right"/>
      <protection locked="0"/>
    </xf>
    <xf numFmtId="180" fontId="86" fillId="43" borderId="42" xfId="80" applyNumberFormat="1" applyFont="1" applyFill="1" applyBorder="1" applyAlignment="1" applyProtection="1">
      <alignment horizontal="right"/>
      <protection locked="0"/>
    </xf>
    <xf numFmtId="180" fontId="3" fillId="43" borderId="42" xfId="80" applyNumberFormat="1" applyFont="1" applyFill="1" applyBorder="1" applyProtection="1">
      <protection locked="0"/>
    </xf>
    <xf numFmtId="180" fontId="86" fillId="43" borderId="42" xfId="80" applyNumberFormat="1" applyFont="1" applyFill="1" applyBorder="1" applyProtection="1">
      <protection locked="0"/>
    </xf>
    <xf numFmtId="180" fontId="86" fillId="43" borderId="55" xfId="80" applyNumberFormat="1" applyFont="1" applyFill="1" applyBorder="1" applyProtection="1">
      <protection locked="0"/>
    </xf>
    <xf numFmtId="180" fontId="86" fillId="43" borderId="52" xfId="80" applyNumberFormat="1" applyFont="1" applyFill="1" applyBorder="1" applyProtection="1">
      <protection locked="0"/>
    </xf>
    <xf numFmtId="182" fontId="86" fillId="43" borderId="14" xfId="80" applyNumberFormat="1" applyFont="1" applyFill="1" applyBorder="1" applyProtection="1">
      <protection locked="0"/>
    </xf>
    <xf numFmtId="9" fontId="87" fillId="43" borderId="14" xfId="89" applyFont="1" applyFill="1" applyBorder="1" applyProtection="1"/>
    <xf numFmtId="9" fontId="86" fillId="43" borderId="14" xfId="80" applyNumberFormat="1" applyFont="1" applyFill="1" applyBorder="1" applyProtection="1">
      <protection locked="0"/>
    </xf>
    <xf numFmtId="0" fontId="86" fillId="0" borderId="54" xfId="0" applyFont="1" applyBorder="1"/>
    <xf numFmtId="0" fontId="86" fillId="0" borderId="49" xfId="0" applyFont="1" applyBorder="1"/>
    <xf numFmtId="0" fontId="86" fillId="0" borderId="51" xfId="0" applyFont="1" applyBorder="1"/>
    <xf numFmtId="0" fontId="86" fillId="33" borderId="49" xfId="0" applyFont="1" applyFill="1" applyBorder="1"/>
    <xf numFmtId="0" fontId="86" fillId="33" borderId="51" xfId="0" applyFont="1" applyFill="1" applyBorder="1"/>
    <xf numFmtId="0" fontId="99" fillId="33" borderId="0" xfId="0" applyFont="1" applyFill="1"/>
    <xf numFmtId="0" fontId="99" fillId="33" borderId="0" xfId="0" applyFont="1" applyFill="1" applyAlignment="1">
      <alignment horizontal="center" wrapText="1"/>
    </xf>
    <xf numFmtId="0" fontId="101" fillId="33" borderId="0" xfId="0" applyFont="1" applyFill="1" applyAlignment="1">
      <alignment horizontal="center" wrapText="1"/>
    </xf>
    <xf numFmtId="0" fontId="101" fillId="0" borderId="0" xfId="0" applyFont="1" applyAlignment="1">
      <alignment horizontal="center" wrapText="1"/>
    </xf>
    <xf numFmtId="0" fontId="101" fillId="0" borderId="0" xfId="0" applyFont="1"/>
    <xf numFmtId="0" fontId="101" fillId="33" borderId="0" xfId="0" applyFont="1" applyFill="1" applyAlignment="1">
      <alignment horizontal="left" wrapText="1"/>
    </xf>
    <xf numFmtId="0" fontId="101" fillId="0" borderId="0" xfId="0" applyFont="1" applyAlignment="1">
      <alignment horizontal="left" wrapText="1"/>
    </xf>
    <xf numFmtId="0" fontId="82" fillId="0" borderId="0" xfId="69"/>
    <xf numFmtId="0" fontId="82" fillId="0" borderId="0" xfId="69" applyAlignment="1">
      <alignment wrapText="1"/>
    </xf>
    <xf numFmtId="180" fontId="93" fillId="33" borderId="50" xfId="30" applyNumberFormat="1" applyFont="1" applyFill="1" applyBorder="1" applyAlignment="1" applyProtection="1">
      <alignment horizontal="right"/>
    </xf>
    <xf numFmtId="0" fontId="90" fillId="33" borderId="0" xfId="80" applyFont="1" applyFill="1" applyBorder="1" applyAlignment="1" applyProtection="1">
      <alignment horizontal="left"/>
    </xf>
    <xf numFmtId="0" fontId="90" fillId="33" borderId="12" xfId="80" applyFont="1" applyFill="1" applyBorder="1" applyAlignment="1" applyProtection="1">
      <alignment horizontal="left"/>
    </xf>
    <xf numFmtId="180" fontId="90" fillId="33" borderId="49" xfId="30" applyNumberFormat="1" applyFont="1" applyFill="1" applyBorder="1" applyAlignment="1" applyProtection="1">
      <alignment horizontal="right"/>
    </xf>
    <xf numFmtId="180" fontId="90" fillId="33" borderId="42" xfId="30" applyNumberFormat="1" applyFont="1" applyFill="1" applyBorder="1" applyAlignment="1" applyProtection="1">
      <alignment horizontal="right"/>
    </xf>
    <xf numFmtId="0" fontId="90" fillId="33" borderId="0" xfId="80" applyFont="1" applyFill="1" applyProtection="1"/>
    <xf numFmtId="180" fontId="90" fillId="33" borderId="0" xfId="80" applyNumberFormat="1" applyFont="1" applyFill="1" applyBorder="1" applyProtection="1"/>
    <xf numFmtId="0" fontId="90" fillId="33" borderId="0" xfId="80" applyFont="1" applyFill="1" applyBorder="1" applyProtection="1"/>
    <xf numFmtId="0" fontId="86" fillId="26" borderId="0" xfId="80" applyFont="1" applyFill="1" applyBorder="1" applyAlignment="1" applyProtection="1"/>
    <xf numFmtId="0" fontId="90" fillId="33" borderId="0" xfId="0" applyFont="1" applyFill="1" applyAlignment="1">
      <alignment horizontal="left" indent="1"/>
    </xf>
    <xf numFmtId="14" fontId="86" fillId="26" borderId="0" xfId="80" applyNumberFormat="1" applyFont="1" applyFill="1" applyBorder="1" applyAlignment="1" applyProtection="1">
      <alignment horizontal="right"/>
    </xf>
    <xf numFmtId="180" fontId="90" fillId="26" borderId="49" xfId="80" applyNumberFormat="1" applyFont="1" applyFill="1" applyBorder="1" applyProtection="1"/>
    <xf numFmtId="180" fontId="90" fillId="26" borderId="42" xfId="80" applyNumberFormat="1" applyFont="1" applyFill="1" applyBorder="1" applyProtection="1"/>
    <xf numFmtId="14" fontId="86" fillId="26" borderId="0" xfId="80" applyNumberFormat="1" applyFont="1" applyFill="1" applyBorder="1" applyAlignment="1" applyProtection="1">
      <alignment horizontal="left"/>
    </xf>
    <xf numFmtId="14" fontId="87" fillId="26" borderId="0" xfId="80" applyNumberFormat="1" applyFont="1" applyFill="1" applyBorder="1" applyAlignment="1" applyProtection="1">
      <alignment horizontal="left"/>
    </xf>
    <xf numFmtId="0" fontId="86" fillId="26" borderId="0" xfId="80" applyFont="1" applyFill="1" applyBorder="1" applyAlignment="1" applyProtection="1">
      <alignment horizontal="left"/>
      <protection locked="0"/>
    </xf>
    <xf numFmtId="0" fontId="86" fillId="26" borderId="0" xfId="80" applyFont="1" applyFill="1" applyBorder="1" applyAlignment="1">
      <alignment horizontal="left"/>
    </xf>
    <xf numFmtId="14" fontId="86" fillId="26" borderId="0" xfId="80" applyNumberFormat="1" applyFont="1" applyFill="1" applyBorder="1" applyAlignment="1">
      <alignment horizontal="left"/>
    </xf>
    <xf numFmtId="0" fontId="93" fillId="26" borderId="0" xfId="80" applyFont="1" applyFill="1" applyBorder="1" applyAlignment="1" applyProtection="1">
      <alignment horizontal="left"/>
    </xf>
    <xf numFmtId="0" fontId="86" fillId="33" borderId="12" xfId="80" applyFont="1" applyFill="1" applyBorder="1" applyAlignment="1" applyProtection="1">
      <alignment horizontal="left"/>
    </xf>
    <xf numFmtId="0" fontId="86" fillId="33" borderId="18" xfId="80" applyFont="1" applyFill="1" applyBorder="1" applyAlignment="1" applyProtection="1">
      <alignment horizontal="right"/>
    </xf>
    <xf numFmtId="0" fontId="86" fillId="33" borderId="21" xfId="80" applyFont="1" applyFill="1" applyBorder="1" applyAlignment="1" applyProtection="1">
      <alignment horizontal="left"/>
    </xf>
    <xf numFmtId="0" fontId="86" fillId="33" borderId="21" xfId="80" applyFont="1" applyFill="1" applyBorder="1" applyAlignment="1" applyProtection="1">
      <alignment horizontal="right"/>
    </xf>
    <xf numFmtId="16" fontId="86" fillId="26" borderId="0" xfId="80" applyNumberFormat="1" applyFont="1" applyFill="1" applyBorder="1" applyProtection="1"/>
    <xf numFmtId="180" fontId="86" fillId="26" borderId="21" xfId="80" applyNumberFormat="1" applyFont="1" applyFill="1" applyBorder="1" applyProtection="1"/>
    <xf numFmtId="180" fontId="87" fillId="26" borderId="30" xfId="80" applyNumberFormat="1" applyFont="1" applyFill="1" applyBorder="1" applyProtection="1"/>
    <xf numFmtId="188" fontId="86" fillId="40" borderId="0" xfId="80" applyNumberFormat="1" applyFont="1" applyFill="1" applyProtection="1"/>
    <xf numFmtId="2" fontId="87" fillId="40" borderId="0" xfId="80" applyNumberFormat="1" applyFont="1" applyFill="1" applyBorder="1" applyAlignment="1" applyProtection="1">
      <alignment horizontal="right"/>
    </xf>
    <xf numFmtId="0" fontId="86" fillId="26" borderId="0" xfId="80" applyFont="1" applyFill="1" applyBorder="1" applyAlignment="1" applyProtection="1">
      <protection locked="0"/>
    </xf>
    <xf numFmtId="0" fontId="0" fillId="0" borderId="0" xfId="0" applyAlignment="1">
      <alignment wrapText="1"/>
    </xf>
    <xf numFmtId="0" fontId="101" fillId="0" borderId="0" xfId="0" applyFont="1" applyAlignment="1">
      <alignment wrapText="1"/>
    </xf>
    <xf numFmtId="0" fontId="86" fillId="0" borderId="0" xfId="80" applyFont="1" applyFill="1" applyBorder="1" applyAlignment="1" applyProtection="1">
      <alignment horizontal="left"/>
    </xf>
    <xf numFmtId="9" fontId="123" fillId="35" borderId="14" xfId="89" applyFont="1" applyFill="1" applyBorder="1" applyAlignment="1">
      <alignment wrapText="1"/>
    </xf>
    <xf numFmtId="0" fontId="101" fillId="47" borderId="14" xfId="0" applyFont="1" applyFill="1" applyBorder="1" applyAlignment="1">
      <alignment wrapText="1"/>
    </xf>
    <xf numFmtId="0" fontId="99" fillId="36" borderId="14" xfId="0" applyFont="1" applyFill="1" applyBorder="1" applyAlignment="1">
      <alignment wrapText="1"/>
    </xf>
    <xf numFmtId="0" fontId="99" fillId="31" borderId="14" xfId="0" applyFont="1" applyFill="1" applyBorder="1" applyAlignment="1">
      <alignment wrapText="1"/>
    </xf>
    <xf numFmtId="0" fontId="99" fillId="35" borderId="14" xfId="0" applyFont="1" applyFill="1" applyBorder="1" applyAlignment="1">
      <alignment wrapText="1"/>
    </xf>
    <xf numFmtId="0" fontId="99" fillId="45" borderId="14" xfId="0" applyFont="1" applyFill="1" applyBorder="1" applyAlignment="1">
      <alignment wrapText="1"/>
    </xf>
    <xf numFmtId="0" fontId="6" fillId="48" borderId="14" xfId="0" applyFont="1" applyFill="1" applyBorder="1" applyAlignment="1">
      <alignment wrapText="1"/>
    </xf>
    <xf numFmtId="0" fontId="6" fillId="49" borderId="14" xfId="0" applyFont="1" applyFill="1" applyBorder="1" applyAlignment="1">
      <alignment wrapText="1"/>
    </xf>
    <xf numFmtId="0" fontId="86" fillId="49" borderId="14" xfId="0" applyFont="1" applyFill="1" applyBorder="1"/>
    <xf numFmtId="10" fontId="0" fillId="48" borderId="14" xfId="0" applyNumberFormat="1" applyFill="1" applyBorder="1" applyAlignment="1">
      <alignment wrapText="1"/>
    </xf>
    <xf numFmtId="0" fontId="6" fillId="46" borderId="26" xfId="0" applyFont="1" applyFill="1" applyBorder="1" applyAlignment="1">
      <alignment wrapText="1"/>
    </xf>
    <xf numFmtId="0" fontId="86" fillId="46" borderId="26" xfId="0" applyFont="1" applyFill="1" applyBorder="1"/>
    <xf numFmtId="0" fontId="99" fillId="47" borderId="26" xfId="0" applyFont="1" applyFill="1" applyBorder="1" applyAlignment="1">
      <alignment wrapText="1"/>
    </xf>
    <xf numFmtId="0" fontId="101" fillId="47" borderId="26" xfId="0" applyFont="1" applyFill="1" applyBorder="1" applyAlignment="1">
      <alignment vertical="top" wrapText="1"/>
    </xf>
    <xf numFmtId="0" fontId="101" fillId="45" borderId="14" xfId="0" applyFont="1" applyFill="1" applyBorder="1" applyAlignment="1">
      <alignment wrapText="1"/>
    </xf>
    <xf numFmtId="0" fontId="101" fillId="36" borderId="14" xfId="0" applyFont="1" applyFill="1" applyBorder="1" applyAlignment="1">
      <alignment vertical="center" wrapText="1"/>
    </xf>
    <xf numFmtId="0" fontId="101" fillId="31" borderId="14" xfId="0" applyFont="1" applyFill="1" applyBorder="1" applyAlignment="1">
      <alignment wrapText="1"/>
    </xf>
    <xf numFmtId="0" fontId="87" fillId="40" borderId="18" xfId="80" applyFont="1" applyFill="1" applyBorder="1" applyAlignment="1">
      <alignment wrapText="1"/>
    </xf>
    <xf numFmtId="0" fontId="87" fillId="40" borderId="21" xfId="80" applyFont="1" applyFill="1" applyBorder="1" applyAlignment="1">
      <alignment wrapText="1"/>
    </xf>
    <xf numFmtId="0" fontId="86" fillId="40" borderId="4" xfId="80" applyFont="1" applyFill="1" applyBorder="1" applyAlignment="1" applyProtection="1">
      <alignment horizontal="center"/>
    </xf>
    <xf numFmtId="0" fontId="90" fillId="40" borderId="18" xfId="80" applyFont="1" applyFill="1" applyBorder="1" applyProtection="1"/>
    <xf numFmtId="0" fontId="82" fillId="33" borderId="0" xfId="69" applyFill="1"/>
    <xf numFmtId="168" fontId="87" fillId="40" borderId="4" xfId="52" applyFont="1" applyFill="1" applyBorder="1" applyAlignment="1" applyProtection="1">
      <alignment horizontal="center"/>
    </xf>
    <xf numFmtId="180" fontId="87" fillId="33" borderId="46" xfId="80" applyNumberFormat="1" applyFont="1" applyFill="1" applyBorder="1" applyAlignment="1" applyProtection="1">
      <alignment horizontal="right"/>
    </xf>
    <xf numFmtId="180" fontId="87" fillId="33" borderId="47" xfId="80" applyNumberFormat="1" applyFont="1" applyFill="1" applyBorder="1" applyAlignment="1" applyProtection="1">
      <alignment horizontal="right"/>
    </xf>
    <xf numFmtId="14" fontId="86" fillId="26" borderId="0" xfId="80" applyNumberFormat="1" applyFont="1" applyFill="1" applyBorder="1" applyAlignment="1" applyProtection="1">
      <alignment horizontal="left"/>
      <protection locked="0"/>
    </xf>
    <xf numFmtId="0" fontId="96" fillId="26" borderId="0" xfId="0" applyFont="1" applyFill="1" applyProtection="1"/>
    <xf numFmtId="180" fontId="86" fillId="43" borderId="49" xfId="80" applyNumberFormat="1" applyFont="1" applyFill="1" applyBorder="1" applyAlignment="1" applyProtection="1">
      <alignment horizontal="right"/>
      <protection locked="0"/>
    </xf>
    <xf numFmtId="180" fontId="86" fillId="33" borderId="49" xfId="30" applyNumberFormat="1" applyFont="1" applyFill="1" applyBorder="1" applyAlignment="1" applyProtection="1">
      <alignment horizontal="right"/>
    </xf>
    <xf numFmtId="180" fontId="86" fillId="33" borderId="42" xfId="30" applyNumberFormat="1" applyFont="1" applyFill="1" applyBorder="1" applyAlignment="1" applyProtection="1">
      <alignment horizontal="right"/>
    </xf>
    <xf numFmtId="180" fontId="86" fillId="33" borderId="54" xfId="30" applyNumberFormat="1" applyFont="1" applyFill="1" applyBorder="1" applyAlignment="1" applyProtection="1">
      <alignment horizontal="right"/>
    </xf>
    <xf numFmtId="180" fontId="86" fillId="33" borderId="55" xfId="30" applyNumberFormat="1" applyFont="1" applyFill="1" applyBorder="1" applyAlignment="1" applyProtection="1">
      <alignment horizontal="right"/>
    </xf>
    <xf numFmtId="0" fontId="86" fillId="33" borderId="14" xfId="0" applyFont="1" applyFill="1" applyBorder="1" applyAlignment="1">
      <alignment horizontal="center" vertical="center" wrapText="1"/>
    </xf>
    <xf numFmtId="0" fontId="96" fillId="33" borderId="0" xfId="80" applyFont="1" applyFill="1" applyProtection="1"/>
    <xf numFmtId="180" fontId="5" fillId="26" borderId="0" xfId="80" applyNumberFormat="1" applyFont="1" applyFill="1" applyProtection="1"/>
    <xf numFmtId="10" fontId="5" fillId="26" borderId="0" xfId="89" applyNumberFormat="1" applyFont="1" applyFill="1" applyProtection="1"/>
    <xf numFmtId="2" fontId="0" fillId="26" borderId="0" xfId="0" applyNumberFormat="1" applyFill="1" applyProtection="1"/>
    <xf numFmtId="180" fontId="86" fillId="34" borderId="14" xfId="80" applyNumberFormat="1" applyFont="1" applyFill="1" applyBorder="1" applyAlignment="1" applyProtection="1">
      <alignment horizontal="center" vertical="center"/>
      <protection locked="0"/>
    </xf>
    <xf numFmtId="180" fontId="86" fillId="43" borderId="14" xfId="80" applyNumberFormat="1" applyFont="1" applyFill="1" applyBorder="1" applyAlignment="1" applyProtection="1">
      <alignment horizontal="center" vertical="center"/>
      <protection locked="0"/>
    </xf>
    <xf numFmtId="0" fontId="86" fillId="26" borderId="14" xfId="0" applyFont="1" applyFill="1" applyBorder="1" applyAlignment="1">
      <alignment horizontal="center" vertical="center"/>
    </xf>
    <xf numFmtId="0" fontId="128" fillId="33" borderId="0" xfId="0" applyFont="1" applyFill="1"/>
    <xf numFmtId="0" fontId="96" fillId="33" borderId="0" xfId="0" applyFont="1" applyFill="1"/>
    <xf numFmtId="1" fontId="86" fillId="33" borderId="0" xfId="80" applyNumberFormat="1" applyFont="1" applyFill="1" applyProtection="1"/>
    <xf numFmtId="0" fontId="88" fillId="0" borderId="0" xfId="0" applyFont="1"/>
    <xf numFmtId="0" fontId="88" fillId="0" borderId="0" xfId="0" applyFont="1" applyAlignment="1">
      <alignment horizontal="left" vertical="center"/>
    </xf>
    <xf numFmtId="0" fontId="88" fillId="0" borderId="0" xfId="0" applyFont="1" applyAlignment="1">
      <alignment horizontal="center" vertical="center"/>
    </xf>
    <xf numFmtId="0" fontId="114" fillId="0" borderId="0" xfId="0" applyFont="1" applyFill="1"/>
    <xf numFmtId="0" fontId="92" fillId="0" borderId="0" xfId="0" applyFont="1"/>
    <xf numFmtId="0" fontId="129" fillId="0" borderId="0" xfId="0" applyFont="1"/>
    <xf numFmtId="0" fontId="130" fillId="34" borderId="14" xfId="0" applyFont="1" applyFill="1" applyBorder="1" applyAlignment="1">
      <alignment vertical="center" wrapText="1"/>
    </xf>
    <xf numFmtId="0" fontId="130" fillId="34" borderId="14" xfId="0" applyFont="1" applyFill="1" applyBorder="1" applyAlignment="1">
      <alignment horizontal="center" vertical="center" wrapText="1"/>
    </xf>
    <xf numFmtId="2" fontId="131" fillId="0" borderId="14" xfId="0" applyNumberFormat="1" applyFont="1" applyFill="1" applyBorder="1" applyAlignment="1">
      <alignment horizontal="center" vertical="center" wrapText="1"/>
    </xf>
    <xf numFmtId="2" fontId="131" fillId="34" borderId="14" xfId="0" applyNumberFormat="1" applyFont="1" applyFill="1" applyBorder="1" applyAlignment="1">
      <alignment horizontal="center" vertical="center" wrapText="1"/>
    </xf>
    <xf numFmtId="0" fontId="131" fillId="34" borderId="14" xfId="0" applyFont="1" applyFill="1" applyBorder="1" applyAlignment="1">
      <alignment horizontal="center" vertical="center" wrapText="1"/>
    </xf>
    <xf numFmtId="2" fontId="130" fillId="34" borderId="14" xfId="0" applyNumberFormat="1" applyFont="1" applyFill="1" applyBorder="1" applyAlignment="1">
      <alignment horizontal="center" vertical="center" wrapText="1"/>
    </xf>
    <xf numFmtId="0" fontId="131" fillId="34" borderId="14" xfId="0" applyFont="1" applyFill="1" applyBorder="1" applyAlignment="1">
      <alignment vertical="center" wrapText="1"/>
    </xf>
    <xf numFmtId="0" fontId="132" fillId="34" borderId="14" xfId="0" applyFont="1" applyFill="1" applyBorder="1" applyAlignment="1">
      <alignment vertical="center" wrapText="1"/>
    </xf>
    <xf numFmtId="0" fontId="132" fillId="34" borderId="14" xfId="0" applyFont="1" applyFill="1" applyBorder="1" applyAlignment="1">
      <alignment horizontal="center" vertical="center" wrapText="1"/>
    </xf>
    <xf numFmtId="2" fontId="132" fillId="34" borderId="14" xfId="0" applyNumberFormat="1" applyFont="1" applyFill="1" applyBorder="1" applyAlignment="1">
      <alignment horizontal="center" vertical="center" wrapText="1"/>
    </xf>
    <xf numFmtId="0" fontId="114" fillId="34" borderId="14" xfId="0" applyFont="1" applyFill="1" applyBorder="1" applyAlignment="1">
      <alignment horizontal="center" vertical="center" wrapText="1"/>
    </xf>
    <xf numFmtId="0" fontId="130" fillId="34" borderId="14" xfId="0" applyFont="1" applyFill="1" applyBorder="1" applyAlignment="1">
      <alignment horizontal="right" vertical="center" wrapText="1"/>
    </xf>
    <xf numFmtId="0" fontId="114" fillId="33" borderId="4" xfId="0" applyFont="1" applyFill="1" applyBorder="1" applyAlignment="1">
      <alignment vertical="center"/>
    </xf>
    <xf numFmtId="0" fontId="114" fillId="33" borderId="0" xfId="0" applyFont="1" applyFill="1" applyBorder="1" applyAlignment="1">
      <alignment vertical="center"/>
    </xf>
    <xf numFmtId="0" fontId="0" fillId="0" borderId="0" xfId="0" applyAlignment="1">
      <alignment wrapText="1"/>
    </xf>
    <xf numFmtId="0" fontId="3" fillId="0" borderId="0" xfId="0" applyFont="1" applyAlignment="1">
      <alignment vertical="top" wrapText="1"/>
    </xf>
    <xf numFmtId="180" fontId="86" fillId="43" borderId="47" xfId="80" applyNumberFormat="1" applyFont="1" applyFill="1" applyBorder="1" applyProtection="1">
      <protection locked="0"/>
    </xf>
    <xf numFmtId="0" fontId="86" fillId="33" borderId="14" xfId="0" applyFont="1" applyFill="1" applyBorder="1" applyAlignment="1">
      <alignment horizontal="center" vertical="center"/>
    </xf>
    <xf numFmtId="0" fontId="86" fillId="0" borderId="15" xfId="0" applyFont="1" applyFill="1" applyBorder="1" applyAlignment="1">
      <alignment vertical="top" wrapText="1"/>
    </xf>
    <xf numFmtId="0" fontId="86" fillId="0" borderId="20" xfId="0" applyFont="1" applyFill="1" applyBorder="1" applyAlignment="1">
      <alignment vertical="top" wrapText="1"/>
    </xf>
    <xf numFmtId="0" fontId="114" fillId="0" borderId="0" xfId="0" applyFont="1" applyFill="1" applyAlignment="1">
      <alignment horizontal="left" vertical="top"/>
    </xf>
    <xf numFmtId="0" fontId="87" fillId="40" borderId="33" xfId="0" applyFont="1" applyFill="1" applyBorder="1" applyAlignment="1">
      <alignment horizontal="center" vertical="center" wrapText="1"/>
    </xf>
    <xf numFmtId="0" fontId="86" fillId="0" borderId="16" xfId="0" applyFont="1" applyBorder="1" applyAlignment="1">
      <alignment vertical="center"/>
    </xf>
    <xf numFmtId="0" fontId="87" fillId="40" borderId="22" xfId="0" applyFont="1" applyFill="1" applyBorder="1" applyAlignment="1">
      <alignment horizontal="center" vertical="center"/>
    </xf>
    <xf numFmtId="0" fontId="86" fillId="0" borderId="46" xfId="0" applyFont="1" applyBorder="1"/>
    <xf numFmtId="0" fontId="86" fillId="0" borderId="77" xfId="0" applyFont="1" applyBorder="1"/>
    <xf numFmtId="0" fontId="86" fillId="0" borderId="19" xfId="0" applyFont="1" applyBorder="1"/>
    <xf numFmtId="0" fontId="86" fillId="33" borderId="46" xfId="0" applyFont="1" applyFill="1" applyBorder="1"/>
    <xf numFmtId="0" fontId="95" fillId="43" borderId="26" xfId="0" applyFont="1" applyFill="1" applyBorder="1" applyAlignment="1" applyProtection="1">
      <alignment horizontal="center" vertical="center"/>
      <protection locked="0"/>
    </xf>
    <xf numFmtId="0" fontId="95" fillId="43" borderId="14" xfId="0" applyFont="1" applyFill="1" applyBorder="1" applyAlignment="1" applyProtection="1">
      <alignment horizontal="center" vertical="center"/>
      <protection locked="0"/>
    </xf>
    <xf numFmtId="0" fontId="95" fillId="43" borderId="4" xfId="0" applyFont="1" applyFill="1" applyBorder="1" applyAlignment="1" applyProtection="1">
      <alignment horizontal="center" vertical="center"/>
      <protection locked="0"/>
    </xf>
    <xf numFmtId="9" fontId="95" fillId="43" borderId="26" xfId="89" applyFont="1" applyFill="1" applyBorder="1" applyAlignment="1" applyProtection="1">
      <alignment horizontal="center" vertical="center"/>
      <protection locked="0"/>
    </xf>
    <xf numFmtId="0" fontId="86" fillId="33" borderId="0" xfId="0" applyFont="1" applyFill="1" applyAlignment="1" applyProtection="1">
      <alignment vertical="top"/>
    </xf>
    <xf numFmtId="0" fontId="86" fillId="0" borderId="0" xfId="0" applyFont="1" applyFill="1" applyAlignment="1" applyProtection="1">
      <alignment vertical="top"/>
    </xf>
    <xf numFmtId="0" fontId="112" fillId="33" borderId="0" xfId="0" applyFont="1" applyFill="1" applyAlignment="1" applyProtection="1"/>
    <xf numFmtId="0" fontId="82" fillId="33" borderId="0" xfId="69" applyFill="1" applyProtection="1"/>
    <xf numFmtId="0" fontId="87" fillId="40" borderId="14" xfId="0" applyFont="1" applyFill="1" applyBorder="1" applyAlignment="1" applyProtection="1">
      <alignment horizontal="center" vertical="center" wrapText="1"/>
    </xf>
    <xf numFmtId="0" fontId="97" fillId="33" borderId="0" xfId="0" applyFont="1" applyFill="1" applyProtection="1"/>
    <xf numFmtId="9" fontId="103" fillId="33" borderId="0" xfId="0" applyNumberFormat="1" applyFont="1" applyFill="1" applyProtection="1"/>
    <xf numFmtId="0" fontId="87" fillId="40" borderId="14" xfId="0" applyFont="1" applyFill="1" applyBorder="1" applyAlignment="1" applyProtection="1">
      <alignment horizontal="center" vertical="center"/>
    </xf>
    <xf numFmtId="0" fontId="110" fillId="40" borderId="14" xfId="0" applyFont="1" applyFill="1" applyBorder="1" applyAlignment="1" applyProtection="1">
      <alignment horizontal="center" vertical="center" wrapText="1"/>
    </xf>
    <xf numFmtId="0" fontId="87" fillId="0" borderId="14" xfId="0" applyFont="1" applyBorder="1" applyAlignment="1" applyProtection="1">
      <alignment horizontal="left" wrapText="1"/>
    </xf>
    <xf numFmtId="0" fontId="87" fillId="33" borderId="14" xfId="0" applyFont="1" applyFill="1" applyBorder="1" applyAlignment="1" applyProtection="1">
      <alignment vertical="top" wrapText="1"/>
    </xf>
    <xf numFmtId="9" fontId="86" fillId="33" borderId="14" xfId="89" applyFont="1" applyFill="1" applyBorder="1" applyAlignment="1" applyProtection="1">
      <alignment horizontal="center"/>
    </xf>
    <xf numFmtId="180" fontId="87" fillId="0" borderId="14" xfId="0" applyNumberFormat="1" applyFont="1" applyFill="1" applyBorder="1" applyAlignment="1" applyProtection="1">
      <alignment horizontal="center"/>
    </xf>
    <xf numFmtId="181" fontId="86" fillId="0" borderId="14" xfId="89" applyNumberFormat="1" applyFont="1" applyBorder="1" applyProtection="1"/>
    <xf numFmtId="180" fontId="87" fillId="0" borderId="14" xfId="80" applyNumberFormat="1" applyFont="1" applyFill="1" applyBorder="1" applyAlignment="1" applyProtection="1">
      <alignment horizontal="center"/>
    </xf>
    <xf numFmtId="180" fontId="86" fillId="0" borderId="14" xfId="80" applyNumberFormat="1" applyFont="1" applyFill="1" applyBorder="1" applyAlignment="1" applyProtection="1">
      <alignment horizontal="center"/>
    </xf>
    <xf numFmtId="180" fontId="87" fillId="43" borderId="14" xfId="80" applyNumberFormat="1" applyFont="1" applyFill="1" applyBorder="1" applyAlignment="1" applyProtection="1">
      <alignment horizontal="center"/>
    </xf>
    <xf numFmtId="180" fontId="87" fillId="33" borderId="14" xfId="80" applyNumberFormat="1" applyFont="1" applyFill="1" applyBorder="1" applyAlignment="1" applyProtection="1">
      <alignment horizontal="center"/>
    </xf>
    <xf numFmtId="0" fontId="86" fillId="0" borderId="14" xfId="0" applyFont="1" applyBorder="1" applyAlignment="1" applyProtection="1">
      <alignment horizontal="left" wrapText="1"/>
    </xf>
    <xf numFmtId="0" fontId="86" fillId="33" borderId="14" xfId="0" applyFont="1" applyFill="1" applyBorder="1" applyAlignment="1" applyProtection="1">
      <alignment vertical="top" wrapText="1"/>
    </xf>
    <xf numFmtId="180" fontId="86" fillId="43" borderId="14" xfId="80" applyNumberFormat="1" applyFont="1" applyFill="1" applyBorder="1" applyAlignment="1" applyProtection="1">
      <alignment horizontal="center"/>
    </xf>
    <xf numFmtId="0" fontId="87" fillId="0" borderId="73" xfId="0" applyFont="1" applyBorder="1" applyAlignment="1" applyProtection="1">
      <alignment horizontal="left" vertical="center" wrapText="1"/>
    </xf>
    <xf numFmtId="0" fontId="87" fillId="33" borderId="72" xfId="0" applyFont="1" applyFill="1" applyBorder="1" applyAlignment="1" applyProtection="1">
      <alignment vertical="top" wrapText="1"/>
    </xf>
    <xf numFmtId="180" fontId="87" fillId="33" borderId="14" xfId="0" applyNumberFormat="1" applyFont="1" applyFill="1" applyBorder="1" applyAlignment="1" applyProtection="1">
      <alignment horizontal="center"/>
    </xf>
    <xf numFmtId="0" fontId="86" fillId="0" borderId="14" xfId="0" applyFont="1" applyBorder="1" applyAlignment="1" applyProtection="1">
      <alignment vertical="top" wrapText="1"/>
    </xf>
    <xf numFmtId="0" fontId="87" fillId="0" borderId="14" xfId="0" applyFont="1" applyBorder="1" applyAlignment="1" applyProtection="1">
      <alignment vertical="top" wrapText="1"/>
    </xf>
    <xf numFmtId="0" fontId="87" fillId="33" borderId="14" xfId="0" applyFont="1" applyFill="1" applyBorder="1" applyAlignment="1" applyProtection="1">
      <alignment horizontal="left" wrapText="1"/>
    </xf>
    <xf numFmtId="0" fontId="86" fillId="33" borderId="14" xfId="0" applyFont="1" applyFill="1" applyBorder="1" applyAlignment="1" applyProtection="1">
      <alignment horizontal="left" wrapText="1"/>
    </xf>
    <xf numFmtId="0" fontId="86" fillId="0" borderId="14" xfId="0" applyFont="1" applyBorder="1" applyAlignment="1" applyProtection="1">
      <alignment horizontal="right"/>
    </xf>
    <xf numFmtId="9" fontId="87" fillId="33" borderId="14" xfId="0" applyNumberFormat="1" applyFont="1" applyFill="1" applyBorder="1" applyAlignment="1" applyProtection="1">
      <alignment horizontal="center" wrapText="1"/>
    </xf>
    <xf numFmtId="9" fontId="86" fillId="0" borderId="14" xfId="89" applyFont="1" applyBorder="1" applyProtection="1"/>
    <xf numFmtId="0" fontId="86" fillId="0" borderId="0" xfId="0" applyFont="1" applyBorder="1" applyAlignment="1" applyProtection="1">
      <alignment horizontal="right"/>
    </xf>
    <xf numFmtId="0" fontId="87" fillId="0" borderId="0" xfId="0" applyFont="1" applyBorder="1" applyAlignment="1" applyProtection="1">
      <alignment wrapText="1"/>
    </xf>
    <xf numFmtId="0" fontId="87" fillId="33" borderId="0" xfId="0" applyFont="1" applyFill="1" applyBorder="1" applyAlignment="1" applyProtection="1">
      <alignment wrapText="1"/>
    </xf>
    <xf numFmtId="180" fontId="87" fillId="0" borderId="0" xfId="80" applyNumberFormat="1" applyFont="1" applyFill="1" applyBorder="1" applyAlignment="1" applyProtection="1">
      <alignment horizontal="center"/>
    </xf>
    <xf numFmtId="9" fontId="86" fillId="0" borderId="0" xfId="89" applyFont="1" applyBorder="1" applyProtection="1"/>
    <xf numFmtId="0" fontId="97" fillId="33" borderId="0" xfId="0" applyFont="1" applyFill="1" applyBorder="1" applyProtection="1"/>
    <xf numFmtId="0" fontId="86" fillId="0" borderId="0" xfId="0" applyFont="1" applyBorder="1" applyProtection="1"/>
    <xf numFmtId="0" fontId="86" fillId="33" borderId="0" xfId="0" applyFont="1" applyFill="1" applyBorder="1" applyAlignment="1" applyProtection="1">
      <alignment horizontal="right"/>
    </xf>
    <xf numFmtId="0" fontId="87" fillId="40" borderId="14" xfId="0" applyFont="1" applyFill="1" applyBorder="1" applyAlignment="1" applyProtection="1">
      <alignment horizontal="left" vertical="center" wrapText="1"/>
    </xf>
    <xf numFmtId="9" fontId="86" fillId="33" borderId="14" xfId="89" applyFont="1" applyFill="1" applyBorder="1" applyProtection="1"/>
    <xf numFmtId="0" fontId="102" fillId="33" borderId="0" xfId="0" applyFont="1" applyFill="1" applyAlignment="1" applyProtection="1">
      <alignment vertical="top"/>
    </xf>
    <xf numFmtId="0" fontId="103" fillId="33" borderId="0" xfId="0" applyFont="1" applyFill="1" applyBorder="1" applyProtection="1"/>
    <xf numFmtId="0" fontId="4" fillId="33" borderId="0" xfId="0" applyFont="1" applyFill="1" applyProtection="1"/>
    <xf numFmtId="0" fontId="106" fillId="33" borderId="0" xfId="0" applyFont="1" applyFill="1" applyProtection="1"/>
    <xf numFmtId="9" fontId="86" fillId="33" borderId="0" xfId="0" applyNumberFormat="1" applyFont="1" applyFill="1" applyProtection="1"/>
    <xf numFmtId="180" fontId="97" fillId="33" borderId="0" xfId="0" applyNumberFormat="1" applyFont="1" applyFill="1" applyProtection="1"/>
    <xf numFmtId="180" fontId="86" fillId="33" borderId="0" xfId="0" applyNumberFormat="1" applyFont="1" applyFill="1" applyProtection="1"/>
    <xf numFmtId="0" fontId="102" fillId="33" borderId="0" xfId="0" applyFont="1" applyFill="1" applyProtection="1"/>
    <xf numFmtId="0" fontId="96" fillId="33" borderId="0" xfId="0" applyFont="1" applyFill="1" applyAlignment="1" applyProtection="1">
      <alignment vertical="top"/>
    </xf>
    <xf numFmtId="0" fontId="112" fillId="33" borderId="18" xfId="0" applyFont="1" applyFill="1" applyBorder="1" applyAlignment="1" applyProtection="1">
      <alignment vertical="top"/>
    </xf>
    <xf numFmtId="0" fontId="86" fillId="26" borderId="31" xfId="80" applyFont="1" applyFill="1" applyBorder="1" applyProtection="1"/>
    <xf numFmtId="0" fontId="87" fillId="26" borderId="32" xfId="80" applyFont="1" applyFill="1" applyBorder="1" applyAlignment="1" applyProtection="1">
      <alignment horizontal="left"/>
    </xf>
    <xf numFmtId="0" fontId="87" fillId="26" borderId="32" xfId="80" applyFont="1" applyFill="1" applyBorder="1" applyProtection="1"/>
    <xf numFmtId="0" fontId="87" fillId="26" borderId="32" xfId="80" applyFont="1" applyFill="1" applyBorder="1" applyAlignment="1" applyProtection="1">
      <alignment horizontal="center" vertical="center"/>
    </xf>
    <xf numFmtId="180" fontId="87" fillId="33" borderId="34" xfId="80" applyNumberFormat="1" applyFont="1" applyFill="1" applyBorder="1" applyAlignment="1" applyProtection="1">
      <alignment horizontal="right"/>
    </xf>
    <xf numFmtId="180" fontId="87" fillId="33" borderId="35" xfId="80" applyNumberFormat="1" applyFont="1" applyFill="1" applyBorder="1" applyProtection="1"/>
    <xf numFmtId="0" fontId="86" fillId="26" borderId="24" xfId="80" applyFont="1" applyFill="1" applyBorder="1" applyProtection="1"/>
    <xf numFmtId="0" fontId="86" fillId="26" borderId="0" xfId="80" applyFont="1" applyFill="1" applyBorder="1" applyAlignment="1" applyProtection="1">
      <alignment horizontal="left" indent="1"/>
    </xf>
    <xf numFmtId="0" fontId="86" fillId="26" borderId="0" xfId="80" applyFont="1" applyFill="1" applyBorder="1" applyAlignment="1" applyProtection="1">
      <alignment vertical="top" wrapText="1"/>
    </xf>
    <xf numFmtId="0" fontId="86" fillId="26" borderId="0" xfId="80" applyFont="1" applyFill="1" applyBorder="1" applyAlignment="1" applyProtection="1">
      <alignment horizontal="center" vertical="center" wrapText="1"/>
    </xf>
    <xf numFmtId="180" fontId="87" fillId="33" borderId="37" xfId="80" applyNumberFormat="1" applyFont="1" applyFill="1" applyBorder="1" applyProtection="1"/>
    <xf numFmtId="0" fontId="87" fillId="26" borderId="0" xfId="80" applyFont="1" applyFill="1" applyBorder="1" applyAlignment="1" applyProtection="1">
      <alignment horizontal="center" vertical="center"/>
    </xf>
    <xf numFmtId="180" fontId="87" fillId="33" borderId="36" xfId="80" applyNumberFormat="1" applyFont="1" applyFill="1" applyBorder="1" applyProtection="1"/>
    <xf numFmtId="0" fontId="90" fillId="26" borderId="24" xfId="80" applyFont="1" applyFill="1" applyBorder="1" applyProtection="1"/>
    <xf numFmtId="0" fontId="87" fillId="26" borderId="25" xfId="80" applyFont="1" applyFill="1" applyBorder="1" applyProtection="1"/>
    <xf numFmtId="0" fontId="87" fillId="26" borderId="27" xfId="80" applyFont="1" applyFill="1" applyBorder="1" applyAlignment="1" applyProtection="1">
      <alignment horizontal="left"/>
    </xf>
    <xf numFmtId="0" fontId="87" fillId="26" borderId="27" xfId="80" applyFont="1" applyFill="1" applyBorder="1" applyProtection="1"/>
    <xf numFmtId="0" fontId="87" fillId="26" borderId="27" xfId="80" applyFont="1" applyFill="1" applyBorder="1" applyAlignment="1" applyProtection="1">
      <alignment horizontal="center" vertical="center"/>
    </xf>
    <xf numFmtId="180" fontId="87" fillId="33" borderId="38" xfId="80" applyNumberFormat="1" applyFont="1" applyFill="1" applyBorder="1" applyProtection="1"/>
    <xf numFmtId="180" fontId="87" fillId="33" borderId="39" xfId="80" applyNumberFormat="1" applyFont="1" applyFill="1" applyBorder="1" applyProtection="1"/>
    <xf numFmtId="0" fontId="104" fillId="0" borderId="0" xfId="0" applyFont="1" applyAlignment="1" applyProtection="1">
      <alignment vertical="top"/>
    </xf>
    <xf numFmtId="0" fontId="105" fillId="26" borderId="0" xfId="0" applyFont="1" applyFill="1" applyProtection="1"/>
    <xf numFmtId="0" fontId="111" fillId="33" borderId="0" xfId="0" applyFont="1" applyFill="1" applyAlignment="1" applyProtection="1">
      <alignment vertical="top"/>
    </xf>
    <xf numFmtId="0" fontId="108" fillId="33" borderId="0" xfId="0" applyFont="1" applyFill="1" applyAlignment="1" applyProtection="1">
      <alignment vertical="top"/>
    </xf>
    <xf numFmtId="0" fontId="108" fillId="40" borderId="18" xfId="80" applyFont="1" applyFill="1" applyBorder="1" applyProtection="1"/>
    <xf numFmtId="0" fontId="109" fillId="40" borderId="16" xfId="80" applyFont="1" applyFill="1" applyBorder="1" applyProtection="1"/>
    <xf numFmtId="0" fontId="108" fillId="40" borderId="19" xfId="80" applyFont="1" applyFill="1" applyBorder="1" applyProtection="1"/>
    <xf numFmtId="0" fontId="108" fillId="26" borderId="0" xfId="80" applyFont="1" applyFill="1" applyProtection="1"/>
    <xf numFmtId="0" fontId="108" fillId="26" borderId="0" xfId="80" applyFont="1" applyFill="1" applyAlignment="1" applyProtection="1">
      <alignment horizontal="center"/>
    </xf>
    <xf numFmtId="167" fontId="108" fillId="26" borderId="0" xfId="80" applyNumberFormat="1" applyFont="1" applyFill="1" applyProtection="1"/>
    <xf numFmtId="168" fontId="110" fillId="40" borderId="23" xfId="52" applyFont="1" applyFill="1" applyBorder="1" applyProtection="1"/>
    <xf numFmtId="168" fontId="110" fillId="40" borderId="4" xfId="52" applyFont="1" applyFill="1" applyBorder="1" applyProtection="1"/>
    <xf numFmtId="168" fontId="110" fillId="40" borderId="4" xfId="52" applyFont="1" applyFill="1" applyBorder="1" applyAlignment="1" applyProtection="1">
      <alignment horizontal="right"/>
    </xf>
    <xf numFmtId="168" fontId="110" fillId="40" borderId="26" xfId="52" applyFont="1" applyFill="1" applyBorder="1" applyAlignment="1" applyProtection="1">
      <alignment horizontal="right"/>
    </xf>
    <xf numFmtId="0" fontId="103" fillId="26" borderId="0" xfId="0" applyFont="1" applyFill="1" applyProtection="1"/>
    <xf numFmtId="0" fontId="87" fillId="26" borderId="31" xfId="80" applyFont="1" applyFill="1" applyBorder="1" applyAlignment="1" applyProtection="1">
      <alignment horizontal="left"/>
    </xf>
    <xf numFmtId="0" fontId="87" fillId="26" borderId="32" xfId="80" applyFont="1" applyFill="1" applyBorder="1" applyAlignment="1" applyProtection="1">
      <alignment horizontal="center"/>
    </xf>
    <xf numFmtId="180" fontId="87" fillId="33" borderId="40" xfId="80" applyNumberFormat="1" applyFont="1" applyFill="1" applyBorder="1" applyAlignment="1" applyProtection="1">
      <alignment horizontal="right"/>
    </xf>
    <xf numFmtId="180" fontId="87" fillId="33" borderId="41" xfId="80" applyNumberFormat="1" applyFont="1" applyFill="1" applyBorder="1" applyProtection="1"/>
    <xf numFmtId="0" fontId="86" fillId="26" borderId="0" xfId="80" applyFont="1" applyFill="1" applyBorder="1" applyAlignment="1" applyProtection="1">
      <alignment horizontal="right" indent="1"/>
    </xf>
    <xf numFmtId="180" fontId="87" fillId="33" borderId="43" xfId="80" applyNumberFormat="1" applyFont="1" applyFill="1" applyBorder="1" applyProtection="1"/>
    <xf numFmtId="0" fontId="87" fillId="0" borderId="0" xfId="80" applyFont="1" applyFill="1" applyBorder="1" applyProtection="1"/>
    <xf numFmtId="180" fontId="103" fillId="26" borderId="0" xfId="0" applyNumberFormat="1" applyFont="1" applyFill="1" applyProtection="1"/>
    <xf numFmtId="0" fontId="125" fillId="26" borderId="0" xfId="0" applyFont="1" applyFill="1" applyProtection="1"/>
    <xf numFmtId="180" fontId="86" fillId="33" borderId="62" xfId="0" applyNumberFormat="1" applyFont="1" applyFill="1" applyBorder="1" applyAlignment="1" applyProtection="1">
      <alignment vertical="top" wrapText="1"/>
    </xf>
    <xf numFmtId="180" fontId="101" fillId="26" borderId="0" xfId="0" applyNumberFormat="1" applyFont="1" applyFill="1" applyProtection="1"/>
    <xf numFmtId="0" fontId="93" fillId="26" borderId="24" xfId="80" applyFont="1" applyFill="1" applyBorder="1" applyProtection="1"/>
    <xf numFmtId="0" fontId="87" fillId="26" borderId="0" xfId="80" applyFont="1" applyFill="1" applyBorder="1" applyAlignment="1" applyProtection="1">
      <alignment horizontal="right" indent="1"/>
    </xf>
    <xf numFmtId="0" fontId="93" fillId="26" borderId="0" xfId="80" applyFont="1" applyFill="1" applyBorder="1" applyProtection="1"/>
    <xf numFmtId="0" fontId="126" fillId="26" borderId="0" xfId="0" applyFont="1" applyFill="1" applyProtection="1"/>
    <xf numFmtId="0" fontId="93" fillId="26" borderId="0" xfId="0" applyFont="1" applyFill="1" applyProtection="1"/>
    <xf numFmtId="0" fontId="86" fillId="26" borderId="0" xfId="80" applyFont="1" applyFill="1" applyBorder="1" applyAlignment="1" applyProtection="1">
      <alignment horizontal="center" vertical="center"/>
    </xf>
    <xf numFmtId="180" fontId="86" fillId="33" borderId="43" xfId="80" applyNumberFormat="1" applyFont="1" applyFill="1" applyBorder="1" applyProtection="1"/>
    <xf numFmtId="0" fontId="101" fillId="26" borderId="0" xfId="0" applyFont="1" applyFill="1" applyProtection="1"/>
    <xf numFmtId="0" fontId="87" fillId="26" borderId="0" xfId="80" applyFont="1" applyFill="1" applyBorder="1" applyAlignment="1" applyProtection="1">
      <alignment horizontal="right"/>
    </xf>
    <xf numFmtId="0" fontId="86" fillId="26" borderId="0" xfId="80" applyFont="1" applyFill="1" applyBorder="1" applyAlignment="1" applyProtection="1">
      <alignment horizontal="right" vertical="top" indent="1"/>
    </xf>
    <xf numFmtId="0" fontId="86" fillId="26" borderId="25" xfId="80" applyFont="1" applyFill="1" applyBorder="1" applyProtection="1"/>
    <xf numFmtId="0" fontId="87" fillId="26" borderId="27" xfId="80" applyFont="1" applyFill="1" applyBorder="1" applyAlignment="1" applyProtection="1">
      <alignment horizontal="right"/>
    </xf>
    <xf numFmtId="180" fontId="87" fillId="33" borderId="44" xfId="80" applyNumberFormat="1" applyFont="1" applyFill="1" applyBorder="1" applyProtection="1"/>
    <xf numFmtId="180" fontId="87" fillId="33" borderId="45" xfId="80" applyNumberFormat="1" applyFont="1" applyFill="1" applyBorder="1" applyProtection="1"/>
    <xf numFmtId="0" fontId="79" fillId="33" borderId="0" xfId="0" applyFont="1" applyFill="1" applyProtection="1"/>
    <xf numFmtId="0" fontId="78" fillId="33" borderId="0" xfId="0" applyFont="1" applyFill="1" applyProtection="1"/>
    <xf numFmtId="43" fontId="86" fillId="26" borderId="0" xfId="0" applyNumberFormat="1" applyFont="1" applyFill="1" applyProtection="1"/>
    <xf numFmtId="0" fontId="86" fillId="43" borderId="0" xfId="80" applyFont="1" applyFill="1" applyBorder="1" applyAlignment="1" applyProtection="1">
      <alignment vertical="top" wrapText="1"/>
      <protection locked="0"/>
    </xf>
    <xf numFmtId="180" fontId="87" fillId="33" borderId="0" xfId="0" applyNumberFormat="1" applyFont="1" applyFill="1" applyBorder="1" applyProtection="1"/>
    <xf numFmtId="180" fontId="86" fillId="33" borderId="57" xfId="80" applyNumberFormat="1" applyFont="1" applyFill="1" applyBorder="1" applyAlignment="1" applyProtection="1">
      <alignment horizontal="right"/>
    </xf>
    <xf numFmtId="180" fontId="86" fillId="33" borderId="64" xfId="80" applyNumberFormat="1" applyFont="1" applyFill="1" applyBorder="1" applyAlignment="1" applyProtection="1">
      <alignment horizontal="right"/>
    </xf>
    <xf numFmtId="180" fontId="86" fillId="33" borderId="63" xfId="80" applyNumberFormat="1" applyFont="1" applyFill="1" applyBorder="1" applyAlignment="1" applyProtection="1">
      <alignment horizontal="right"/>
    </xf>
    <xf numFmtId="10" fontId="86" fillId="26" borderId="0" xfId="89" applyNumberFormat="1" applyFont="1" applyFill="1" applyProtection="1"/>
    <xf numFmtId="180" fontId="86" fillId="33" borderId="50" xfId="80" applyNumberFormat="1" applyFont="1" applyFill="1" applyBorder="1" applyAlignment="1" applyProtection="1">
      <alignment horizontal="right"/>
    </xf>
    <xf numFmtId="180" fontId="87" fillId="33" borderId="49" xfId="80" applyNumberFormat="1" applyFont="1" applyFill="1" applyBorder="1" applyProtection="1"/>
    <xf numFmtId="180" fontId="87" fillId="33" borderId="57" xfId="80" applyNumberFormat="1" applyFont="1" applyFill="1" applyBorder="1" applyProtection="1"/>
    <xf numFmtId="0" fontId="104" fillId="33" borderId="0" xfId="0" applyFont="1" applyFill="1" applyAlignment="1" applyProtection="1">
      <alignment vertical="top"/>
    </xf>
    <xf numFmtId="0" fontId="105" fillId="33" borderId="0" xfId="0" applyFont="1" applyFill="1" applyProtection="1"/>
    <xf numFmtId="0" fontId="98" fillId="33" borderId="0" xfId="0" applyFont="1" applyFill="1" applyAlignment="1" applyProtection="1">
      <alignment vertical="top"/>
    </xf>
    <xf numFmtId="180" fontId="87" fillId="33" borderId="4" xfId="80" applyNumberFormat="1" applyFont="1" applyFill="1" applyBorder="1" applyAlignment="1" applyProtection="1">
      <alignment horizontal="right"/>
    </xf>
    <xf numFmtId="180" fontId="87" fillId="33" borderId="48" xfId="0" applyNumberFormat="1" applyFont="1" applyFill="1" applyBorder="1" applyProtection="1"/>
    <xf numFmtId="180" fontId="87" fillId="33" borderId="50" xfId="0" applyNumberFormat="1" applyFont="1" applyFill="1" applyBorder="1" applyProtection="1"/>
    <xf numFmtId="180" fontId="87" fillId="33" borderId="26" xfId="80" applyNumberFormat="1" applyFont="1" applyFill="1" applyBorder="1" applyAlignment="1" applyProtection="1">
      <alignment horizontal="right"/>
    </xf>
    <xf numFmtId="0" fontId="86" fillId="33" borderId="0" xfId="80" applyFont="1" applyFill="1" applyBorder="1" applyAlignment="1" applyProtection="1">
      <alignment horizontal="right" vertical="top"/>
    </xf>
    <xf numFmtId="0" fontId="86" fillId="33" borderId="0" xfId="0" applyFont="1" applyFill="1" applyAlignment="1" applyProtection="1">
      <alignment vertical="top" wrapText="1"/>
    </xf>
    <xf numFmtId="0" fontId="86" fillId="33" borderId="0" xfId="80" applyFont="1" applyFill="1" applyBorder="1" applyAlignment="1" applyProtection="1">
      <alignment horizontal="center" vertical="top"/>
    </xf>
    <xf numFmtId="0" fontId="86" fillId="33" borderId="21" xfId="80" applyFont="1" applyFill="1" applyBorder="1" applyAlignment="1" applyProtection="1">
      <alignment horizontal="right" vertical="top"/>
    </xf>
    <xf numFmtId="0" fontId="86" fillId="33" borderId="21" xfId="0" applyFont="1" applyFill="1" applyBorder="1" applyAlignment="1" applyProtection="1">
      <alignment vertical="top" wrapText="1"/>
    </xf>
    <xf numFmtId="0" fontId="86" fillId="33" borderId="21" xfId="80" applyFont="1" applyFill="1" applyBorder="1" applyAlignment="1" applyProtection="1">
      <alignment horizontal="center" vertical="top"/>
    </xf>
    <xf numFmtId="9" fontId="86" fillId="33" borderId="0" xfId="89" applyFont="1" applyFill="1" applyProtection="1"/>
    <xf numFmtId="0" fontId="86" fillId="43" borderId="0" xfId="0" applyFont="1" applyFill="1" applyProtection="1">
      <protection locked="0"/>
    </xf>
    <xf numFmtId="9" fontId="86" fillId="0" borderId="14" xfId="89" applyFont="1" applyBorder="1" applyAlignment="1" applyProtection="1">
      <alignment horizontal="center"/>
    </xf>
    <xf numFmtId="180" fontId="86" fillId="0" borderId="14" xfId="0" applyNumberFormat="1" applyFont="1" applyFill="1" applyBorder="1" applyAlignment="1" applyProtection="1">
      <alignment horizontal="center"/>
    </xf>
    <xf numFmtId="0" fontId="87" fillId="0" borderId="14" xfId="0" applyFont="1" applyFill="1" applyBorder="1" applyAlignment="1" applyProtection="1">
      <alignment horizontal="left" wrapText="1"/>
    </xf>
    <xf numFmtId="0" fontId="86" fillId="0" borderId="14" xfId="0" applyFont="1" applyFill="1" applyBorder="1" applyAlignment="1" applyProtection="1">
      <alignment horizontal="left" wrapText="1"/>
    </xf>
    <xf numFmtId="0" fontId="86" fillId="0" borderId="14" xfId="0" applyFont="1" applyFill="1" applyBorder="1" applyAlignment="1" applyProtection="1">
      <alignment vertical="top" wrapText="1"/>
    </xf>
    <xf numFmtId="0" fontId="87" fillId="0" borderId="14" xfId="0" applyFont="1" applyFill="1" applyBorder="1" applyAlignment="1" applyProtection="1">
      <alignment vertical="top" wrapText="1"/>
    </xf>
    <xf numFmtId="0" fontId="87" fillId="0" borderId="14" xfId="0" applyFont="1" applyBorder="1" applyAlignment="1" applyProtection="1">
      <alignment wrapText="1"/>
    </xf>
    <xf numFmtId="9" fontId="87" fillId="0" borderId="14" xfId="89" applyFont="1" applyFill="1" applyBorder="1" applyAlignment="1" applyProtection="1">
      <alignment horizontal="center"/>
    </xf>
    <xf numFmtId="9" fontId="86" fillId="33" borderId="0" xfId="89" applyFont="1" applyFill="1" applyBorder="1" applyAlignment="1" applyProtection="1">
      <alignment horizontal="center"/>
    </xf>
    <xf numFmtId="180" fontId="87" fillId="33" borderId="0" xfId="0" applyNumberFormat="1" applyFont="1" applyFill="1" applyBorder="1" applyAlignment="1" applyProtection="1">
      <alignment horizontal="center"/>
    </xf>
    <xf numFmtId="9" fontId="86" fillId="33" borderId="0" xfId="89" applyFont="1" applyFill="1" applyBorder="1" applyProtection="1"/>
    <xf numFmtId="0" fontId="87" fillId="33" borderId="23" xfId="0" applyFont="1" applyFill="1" applyBorder="1" applyAlignment="1" applyProtection="1">
      <alignment wrapText="1"/>
    </xf>
    <xf numFmtId="9" fontId="86" fillId="33" borderId="4" xfId="89" applyFont="1" applyFill="1" applyBorder="1" applyAlignment="1" applyProtection="1">
      <alignment horizontal="center"/>
    </xf>
    <xf numFmtId="180" fontId="87" fillId="33" borderId="26" xfId="0" applyNumberFormat="1" applyFont="1" applyFill="1" applyBorder="1" applyAlignment="1" applyProtection="1">
      <alignment horizontal="center"/>
    </xf>
    <xf numFmtId="0" fontId="87" fillId="33" borderId="19" xfId="0" applyFont="1" applyFill="1" applyBorder="1" applyAlignment="1" applyProtection="1">
      <alignment wrapText="1"/>
    </xf>
    <xf numFmtId="9" fontId="86" fillId="33" borderId="21" xfId="89" applyFont="1" applyFill="1" applyBorder="1" applyAlignment="1" applyProtection="1">
      <alignment horizontal="center"/>
    </xf>
    <xf numFmtId="180" fontId="87" fillId="33" borderId="30" xfId="0" applyNumberFormat="1" applyFont="1" applyFill="1" applyBorder="1" applyAlignment="1" applyProtection="1">
      <alignment horizontal="center"/>
    </xf>
    <xf numFmtId="9" fontId="87" fillId="33" borderId="0" xfId="89" applyFont="1" applyFill="1" applyBorder="1" applyAlignment="1" applyProtection="1">
      <alignment horizontal="center"/>
    </xf>
    <xf numFmtId="180" fontId="96" fillId="33" borderId="0" xfId="0" applyNumberFormat="1" applyFont="1" applyFill="1" applyBorder="1" applyAlignment="1" applyProtection="1">
      <alignment horizontal="center"/>
    </xf>
    <xf numFmtId="0" fontId="87" fillId="33" borderId="0" xfId="0" applyFont="1" applyFill="1" applyBorder="1" applyProtection="1"/>
    <xf numFmtId="0" fontId="107" fillId="33" borderId="0" xfId="0" applyFont="1" applyFill="1" applyBorder="1" applyProtection="1"/>
    <xf numFmtId="0" fontId="96" fillId="33" borderId="0" xfId="0" applyFont="1" applyFill="1" applyBorder="1" applyProtection="1"/>
    <xf numFmtId="180" fontId="96" fillId="33" borderId="0" xfId="0" applyNumberFormat="1" applyFont="1" applyFill="1" applyBorder="1" applyProtection="1"/>
    <xf numFmtId="0" fontId="86" fillId="33" borderId="14" xfId="0" applyFont="1" applyFill="1" applyBorder="1" applyProtection="1"/>
    <xf numFmtId="9" fontId="86" fillId="33" borderId="14" xfId="0" applyNumberFormat="1" applyFont="1" applyFill="1" applyBorder="1" applyProtection="1"/>
    <xf numFmtId="180" fontId="107" fillId="33" borderId="0" xfId="0" applyNumberFormat="1" applyFont="1" applyFill="1" applyBorder="1" applyProtection="1"/>
    <xf numFmtId="9" fontId="87" fillId="0" borderId="14" xfId="89" applyNumberFormat="1" applyFont="1" applyFill="1" applyBorder="1" applyAlignment="1" applyProtection="1">
      <alignment wrapText="1"/>
    </xf>
    <xf numFmtId="9" fontId="87" fillId="0" borderId="14" xfId="89" applyFont="1" applyFill="1" applyBorder="1" applyAlignment="1" applyProtection="1"/>
    <xf numFmtId="9" fontId="87" fillId="0" borderId="14" xfId="0" applyNumberFormat="1" applyFont="1" applyFill="1" applyBorder="1" applyAlignment="1" applyProtection="1"/>
    <xf numFmtId="1" fontId="86" fillId="33" borderId="0" xfId="0" applyNumberFormat="1" applyFont="1" applyFill="1" applyProtection="1"/>
    <xf numFmtId="0" fontId="86" fillId="0" borderId="0" xfId="0" applyFont="1" applyAlignment="1" applyProtection="1">
      <alignment vertical="top"/>
    </xf>
    <xf numFmtId="1" fontId="87" fillId="40" borderId="18" xfId="0" applyNumberFormat="1" applyFont="1" applyFill="1" applyBorder="1" applyAlignment="1" applyProtection="1">
      <alignment horizontal="center" vertical="top" wrapText="1"/>
    </xf>
    <xf numFmtId="1" fontId="87" fillId="40" borderId="28" xfId="0" applyNumberFormat="1" applyFont="1" applyFill="1" applyBorder="1" applyAlignment="1" applyProtection="1">
      <alignment horizontal="center" vertical="top" wrapText="1"/>
    </xf>
    <xf numFmtId="2" fontId="85" fillId="40" borderId="16" xfId="0" applyNumberFormat="1" applyFont="1" applyFill="1" applyBorder="1" applyAlignment="1" applyProtection="1">
      <alignment vertical="top" wrapText="1"/>
    </xf>
    <xf numFmtId="1" fontId="87" fillId="40" borderId="0" xfId="0" applyNumberFormat="1" applyFont="1" applyFill="1" applyBorder="1" applyAlignment="1" applyProtection="1">
      <alignment horizontal="center" vertical="top" wrapText="1"/>
    </xf>
    <xf numFmtId="1" fontId="87" fillId="40" borderId="12" xfId="0" applyNumberFormat="1" applyFont="1" applyFill="1" applyBorder="1" applyAlignment="1" applyProtection="1">
      <alignment horizontal="center" vertical="top" wrapText="1"/>
    </xf>
    <xf numFmtId="2" fontId="87" fillId="40" borderId="19" xfId="0" applyNumberFormat="1" applyFont="1" applyFill="1" applyBorder="1" applyAlignment="1" applyProtection="1">
      <alignment vertical="top" wrapText="1"/>
    </xf>
    <xf numFmtId="2" fontId="86" fillId="40" borderId="21" xfId="0" applyNumberFormat="1" applyFont="1" applyFill="1" applyBorder="1" applyAlignment="1" applyProtection="1">
      <alignment vertical="top" wrapText="1"/>
    </xf>
    <xf numFmtId="2" fontId="86" fillId="40" borderId="30" xfId="0" applyNumberFormat="1" applyFont="1" applyFill="1" applyBorder="1" applyAlignment="1" applyProtection="1">
      <alignment vertical="top" wrapText="1"/>
    </xf>
    <xf numFmtId="2" fontId="86" fillId="33" borderId="0" xfId="0" applyNumberFormat="1" applyFont="1" applyFill="1" applyBorder="1" applyAlignment="1" applyProtection="1">
      <alignment vertical="top" wrapText="1"/>
    </xf>
    <xf numFmtId="180" fontId="86" fillId="33" borderId="55" xfId="0" applyNumberFormat="1" applyFont="1" applyFill="1" applyBorder="1" applyAlignment="1" applyProtection="1">
      <alignment vertical="top" wrapText="1"/>
    </xf>
    <xf numFmtId="180" fontId="86" fillId="33" borderId="48" xfId="0" applyNumberFormat="1" applyFont="1" applyFill="1" applyBorder="1" applyAlignment="1" applyProtection="1">
      <alignment vertical="top" wrapText="1"/>
    </xf>
    <xf numFmtId="180" fontId="86" fillId="33" borderId="42" xfId="0" applyNumberFormat="1" applyFont="1" applyFill="1" applyBorder="1" applyAlignment="1" applyProtection="1">
      <alignment vertical="top" wrapText="1"/>
    </xf>
    <xf numFmtId="180" fontId="86" fillId="33" borderId="50" xfId="0" applyNumberFormat="1" applyFont="1" applyFill="1" applyBorder="1" applyAlignment="1" applyProtection="1">
      <alignment vertical="top" wrapText="1"/>
    </xf>
    <xf numFmtId="180" fontId="86" fillId="33" borderId="52" xfId="0" applyNumberFormat="1" applyFont="1" applyFill="1" applyBorder="1" applyAlignment="1" applyProtection="1">
      <alignment vertical="top" wrapText="1"/>
    </xf>
    <xf numFmtId="180" fontId="86" fillId="33" borderId="53" xfId="0" applyNumberFormat="1" applyFont="1" applyFill="1" applyBorder="1" applyAlignment="1" applyProtection="1">
      <alignment vertical="top" wrapText="1"/>
    </xf>
    <xf numFmtId="2" fontId="87" fillId="40" borderId="23" xfId="0" applyNumberFormat="1" applyFont="1" applyFill="1" applyBorder="1" applyAlignment="1" applyProtection="1">
      <alignment vertical="top" wrapText="1"/>
    </xf>
    <xf numFmtId="180" fontId="86" fillId="40" borderId="4" xfId="0" applyNumberFormat="1" applyFont="1" applyFill="1" applyBorder="1" applyAlignment="1" applyProtection="1">
      <alignment vertical="top" wrapText="1"/>
    </xf>
    <xf numFmtId="180" fontId="86" fillId="40" borderId="26" xfId="0" applyNumberFormat="1" applyFont="1" applyFill="1" applyBorder="1" applyAlignment="1" applyProtection="1">
      <alignment vertical="top" wrapText="1"/>
    </xf>
    <xf numFmtId="180" fontId="86" fillId="33" borderId="69" xfId="0" applyNumberFormat="1" applyFont="1" applyFill="1" applyBorder="1" applyAlignment="1" applyProtection="1">
      <alignment vertical="top" wrapText="1"/>
    </xf>
    <xf numFmtId="180" fontId="86" fillId="33" borderId="50" xfId="80" applyNumberFormat="1" applyFont="1" applyFill="1" applyBorder="1" applyProtection="1"/>
    <xf numFmtId="180" fontId="86" fillId="33" borderId="53" xfId="80" applyNumberFormat="1" applyFont="1" applyFill="1" applyBorder="1" applyProtection="1"/>
    <xf numFmtId="180" fontId="87" fillId="40" borderId="4" xfId="0" applyNumberFormat="1" applyFont="1" applyFill="1" applyBorder="1" applyAlignment="1" applyProtection="1">
      <alignment vertical="top" wrapText="1"/>
    </xf>
    <xf numFmtId="180" fontId="87" fillId="40" borderId="26" xfId="0" applyNumberFormat="1" applyFont="1" applyFill="1" applyBorder="1" applyAlignment="1" applyProtection="1">
      <alignment vertical="top" wrapText="1"/>
    </xf>
    <xf numFmtId="180" fontId="86" fillId="33" borderId="59" xfId="0" applyNumberFormat="1" applyFont="1" applyFill="1" applyBorder="1" applyAlignment="1" applyProtection="1">
      <alignment vertical="top" wrapText="1"/>
    </xf>
    <xf numFmtId="180" fontId="86" fillId="33" borderId="60" xfId="0" applyNumberFormat="1" applyFont="1" applyFill="1" applyBorder="1" applyAlignment="1" applyProtection="1">
      <alignment vertical="top" wrapText="1"/>
    </xf>
    <xf numFmtId="0" fontId="98" fillId="0" borderId="0" xfId="0" applyFont="1" applyAlignment="1" applyProtection="1">
      <alignment vertical="top"/>
    </xf>
    <xf numFmtId="0" fontId="100" fillId="33" borderId="0" xfId="0" applyFont="1" applyFill="1" applyAlignment="1" applyProtection="1">
      <alignment vertical="top"/>
    </xf>
    <xf numFmtId="0" fontId="78" fillId="33" borderId="0" xfId="0" applyFont="1" applyFill="1" applyAlignment="1" applyProtection="1">
      <alignment vertical="top"/>
    </xf>
    <xf numFmtId="0" fontId="78" fillId="0" borderId="0" xfId="0" applyFont="1" applyAlignment="1" applyProtection="1">
      <alignment vertical="top"/>
    </xf>
    <xf numFmtId="49" fontId="86" fillId="26" borderId="0" xfId="80" applyNumberFormat="1" applyFont="1" applyFill="1" applyAlignment="1" applyProtection="1">
      <alignment horizontal="right"/>
    </xf>
    <xf numFmtId="0" fontId="86" fillId="26" borderId="0" xfId="80" applyNumberFormat="1" applyFont="1" applyFill="1" applyProtection="1"/>
    <xf numFmtId="168" fontId="86" fillId="26" borderId="0" xfId="80" applyNumberFormat="1" applyFont="1" applyFill="1" applyProtection="1"/>
    <xf numFmtId="0" fontId="87" fillId="26" borderId="0" xfId="80" applyFont="1" applyFill="1" applyBorder="1" applyAlignment="1" applyProtection="1"/>
    <xf numFmtId="180" fontId="107" fillId="26" borderId="0" xfId="0" applyNumberFormat="1" applyFont="1" applyFill="1" applyProtection="1"/>
    <xf numFmtId="0" fontId="90" fillId="33" borderId="0" xfId="80" applyFont="1" applyFill="1" applyBorder="1" applyAlignment="1" applyProtection="1">
      <alignment horizontal="left" indent="2"/>
    </xf>
    <xf numFmtId="14" fontId="86" fillId="33" borderId="0" xfId="80" applyNumberFormat="1" applyFont="1" applyFill="1" applyBorder="1" applyAlignment="1" applyProtection="1">
      <alignment horizontal="left"/>
    </xf>
    <xf numFmtId="0" fontId="87" fillId="33" borderId="0" xfId="80" applyFont="1" applyFill="1" applyBorder="1" applyAlignment="1" applyProtection="1">
      <alignment horizontal="left" indent="2"/>
    </xf>
    <xf numFmtId="180" fontId="87" fillId="26" borderId="0" xfId="0" applyNumberFormat="1" applyFont="1" applyFill="1" applyProtection="1"/>
    <xf numFmtId="180" fontId="87" fillId="0" borderId="57" xfId="80" applyNumberFormat="1" applyFont="1" applyFill="1" applyBorder="1" applyAlignment="1" applyProtection="1">
      <alignment horizontal="right"/>
    </xf>
    <xf numFmtId="180" fontId="87" fillId="33" borderId="51" xfId="80" applyNumberFormat="1" applyFont="1" applyFill="1" applyBorder="1" applyProtection="1"/>
    <xf numFmtId="180" fontId="87" fillId="33" borderId="58" xfId="80" applyNumberFormat="1" applyFont="1" applyFill="1" applyBorder="1" applyProtection="1"/>
    <xf numFmtId="9" fontId="86" fillId="33" borderId="0" xfId="89" applyNumberFormat="1" applyFont="1" applyFill="1" applyProtection="1"/>
    <xf numFmtId="184" fontId="86" fillId="33" borderId="0" xfId="0" applyNumberFormat="1" applyFont="1" applyFill="1" applyProtection="1"/>
    <xf numFmtId="9" fontId="86" fillId="26" borderId="0" xfId="89" applyNumberFormat="1" applyFont="1" applyFill="1" applyProtection="1"/>
    <xf numFmtId="10" fontId="86" fillId="33" borderId="0" xfId="89" applyNumberFormat="1" applyFont="1" applyFill="1" applyProtection="1"/>
    <xf numFmtId="184" fontId="87" fillId="33" borderId="0" xfId="0" applyNumberFormat="1" applyFont="1" applyFill="1" applyProtection="1"/>
    <xf numFmtId="9" fontId="86" fillId="26" borderId="0" xfId="89" applyFont="1" applyFill="1" applyProtection="1"/>
    <xf numFmtId="180" fontId="87" fillId="33" borderId="0" xfId="0" applyNumberFormat="1" applyFont="1" applyFill="1" applyProtection="1"/>
    <xf numFmtId="180" fontId="87" fillId="33" borderId="56" xfId="0" applyNumberFormat="1" applyFont="1" applyFill="1" applyBorder="1" applyProtection="1"/>
    <xf numFmtId="180" fontId="87" fillId="33" borderId="57" xfId="0" applyNumberFormat="1" applyFont="1" applyFill="1" applyBorder="1" applyProtection="1"/>
    <xf numFmtId="180" fontId="87" fillId="33" borderId="58" xfId="0" applyNumberFormat="1" applyFont="1" applyFill="1" applyBorder="1" applyProtection="1"/>
    <xf numFmtId="180" fontId="87" fillId="33" borderId="30" xfId="0" applyNumberFormat="1" applyFont="1" applyFill="1" applyBorder="1" applyProtection="1"/>
    <xf numFmtId="180" fontId="87" fillId="33" borderId="55" xfId="0" applyNumberFormat="1" applyFont="1" applyFill="1" applyBorder="1" applyProtection="1"/>
    <xf numFmtId="180" fontId="87" fillId="33" borderId="42" xfId="0" applyNumberFormat="1" applyFont="1" applyFill="1" applyBorder="1" applyProtection="1"/>
    <xf numFmtId="180" fontId="87" fillId="33" borderId="52" xfId="0" applyNumberFormat="1" applyFont="1" applyFill="1" applyBorder="1" applyProtection="1"/>
    <xf numFmtId="180" fontId="87" fillId="33" borderId="21" xfId="0" applyNumberFormat="1" applyFont="1" applyFill="1" applyBorder="1" applyProtection="1"/>
    <xf numFmtId="181" fontId="87" fillId="33" borderId="59" xfId="89" applyNumberFormat="1" applyFont="1" applyFill="1" applyBorder="1" applyProtection="1"/>
    <xf numFmtId="0" fontId="86" fillId="33" borderId="18" xfId="80" applyFont="1" applyFill="1" applyBorder="1" applyAlignment="1" applyProtection="1">
      <alignment horizontal="left"/>
    </xf>
    <xf numFmtId="10" fontId="86" fillId="33" borderId="0" xfId="80" applyNumberFormat="1" applyFont="1" applyFill="1" applyBorder="1" applyProtection="1"/>
    <xf numFmtId="0" fontId="87" fillId="40" borderId="0" xfId="80" applyFont="1" applyFill="1" applyBorder="1" applyAlignment="1" applyProtection="1">
      <alignment horizontal="left"/>
    </xf>
    <xf numFmtId="0" fontId="87" fillId="40" borderId="21" xfId="80" applyFont="1" applyFill="1" applyBorder="1" applyAlignment="1" applyProtection="1">
      <alignment horizontal="left"/>
    </xf>
    <xf numFmtId="180" fontId="87" fillId="33" borderId="47" xfId="0" applyNumberFormat="1" applyFont="1" applyFill="1" applyBorder="1" applyProtection="1"/>
    <xf numFmtId="0" fontId="86" fillId="33" borderId="22" xfId="80" applyFont="1" applyFill="1" applyBorder="1" applyAlignment="1" applyProtection="1">
      <alignment horizontal="left"/>
    </xf>
    <xf numFmtId="180" fontId="87" fillId="33" borderId="54" xfId="0" applyNumberFormat="1" applyFont="1" applyFill="1" applyBorder="1" applyProtection="1"/>
    <xf numFmtId="181" fontId="87" fillId="33" borderId="49" xfId="89" applyNumberFormat="1" applyFont="1" applyFill="1" applyBorder="1" applyProtection="1"/>
    <xf numFmtId="181" fontId="87" fillId="33" borderId="50" xfId="89" applyNumberFormat="1" applyFont="1" applyFill="1" applyBorder="1" applyProtection="1"/>
    <xf numFmtId="180" fontId="87" fillId="33" borderId="49" xfId="0" applyNumberFormat="1" applyFont="1" applyFill="1" applyBorder="1" applyProtection="1"/>
    <xf numFmtId="0" fontId="86" fillId="33" borderId="19" xfId="80" applyFont="1" applyFill="1" applyBorder="1" applyAlignment="1" applyProtection="1">
      <alignment horizontal="left"/>
    </xf>
    <xf numFmtId="0" fontId="86" fillId="33" borderId="0" xfId="0" applyFont="1" applyFill="1" applyBorder="1" applyAlignment="1" applyProtection="1">
      <alignment vertical="top"/>
    </xf>
    <xf numFmtId="0" fontId="112" fillId="33" borderId="0" xfId="0" applyFont="1" applyFill="1" applyBorder="1" applyProtection="1"/>
    <xf numFmtId="0" fontId="87" fillId="40" borderId="22" xfId="0" applyFont="1" applyFill="1" applyBorder="1" applyAlignment="1" applyProtection="1">
      <alignment horizontal="center" wrapText="1"/>
    </xf>
    <xf numFmtId="0" fontId="86" fillId="40" borderId="18" xfId="0" applyFont="1" applyFill="1" applyBorder="1" applyAlignment="1" applyProtection="1">
      <alignment horizontal="center" wrapText="1"/>
    </xf>
    <xf numFmtId="0" fontId="86" fillId="40" borderId="16" xfId="0" applyFont="1" applyFill="1" applyBorder="1" applyAlignment="1" applyProtection="1">
      <alignment wrapText="1"/>
    </xf>
    <xf numFmtId="0" fontId="87" fillId="40" borderId="0" xfId="0" applyFont="1" applyFill="1" applyBorder="1" applyAlignment="1" applyProtection="1">
      <alignment horizontal="center" wrapText="1"/>
    </xf>
    <xf numFmtId="0" fontId="86" fillId="33" borderId="15" xfId="0" applyFont="1" applyFill="1" applyBorder="1" applyAlignment="1" applyProtection="1">
      <alignment wrapText="1"/>
    </xf>
    <xf numFmtId="180" fontId="86" fillId="0" borderId="54" xfId="80" applyNumberFormat="1" applyFont="1" applyFill="1" applyBorder="1" applyProtection="1"/>
    <xf numFmtId="0" fontId="86" fillId="33" borderId="17" xfId="0" applyFont="1" applyFill="1" applyBorder="1" applyAlignment="1" applyProtection="1">
      <alignment wrapText="1"/>
    </xf>
    <xf numFmtId="180" fontId="86" fillId="33" borderId="46" xfId="80" applyNumberFormat="1" applyFont="1" applyFill="1" applyBorder="1" applyProtection="1"/>
    <xf numFmtId="180" fontId="86" fillId="0" borderId="49" xfId="80" applyNumberFormat="1" applyFont="1" applyFill="1" applyBorder="1" applyProtection="1"/>
    <xf numFmtId="0" fontId="87" fillId="33" borderId="17" xfId="0" applyFont="1" applyFill="1" applyBorder="1" applyAlignment="1" applyProtection="1">
      <alignment wrapText="1"/>
    </xf>
    <xf numFmtId="180" fontId="87" fillId="0" borderId="49" xfId="80" applyNumberFormat="1" applyFont="1" applyFill="1" applyBorder="1" applyProtection="1"/>
    <xf numFmtId="0" fontId="87" fillId="0" borderId="0" xfId="0" applyFont="1" applyProtection="1"/>
    <xf numFmtId="0" fontId="92" fillId="33" borderId="20" xfId="0" applyFont="1" applyFill="1" applyBorder="1" applyAlignment="1" applyProtection="1">
      <alignment wrapText="1"/>
    </xf>
    <xf numFmtId="180" fontId="87" fillId="0" borderId="51" xfId="80" applyNumberFormat="1" applyFont="1" applyFill="1" applyBorder="1" applyProtection="1"/>
    <xf numFmtId="180" fontId="87" fillId="33" borderId="14" xfId="80" applyNumberFormat="1" applyFont="1" applyFill="1" applyBorder="1" applyProtection="1"/>
    <xf numFmtId="0" fontId="84" fillId="0" borderId="0" xfId="0" applyFont="1" applyAlignment="1" applyProtection="1">
      <alignment wrapText="1"/>
    </xf>
    <xf numFmtId="190" fontId="84" fillId="0" borderId="0" xfId="0" applyNumberFormat="1" applyFont="1" applyAlignment="1" applyProtection="1">
      <alignment wrapText="1"/>
    </xf>
    <xf numFmtId="0" fontId="84" fillId="0" borderId="0" xfId="0" quotePrefix="1" applyFont="1" applyAlignment="1" applyProtection="1">
      <alignment wrapText="1"/>
    </xf>
    <xf numFmtId="0" fontId="0" fillId="0" borderId="0" xfId="0" applyAlignment="1" applyProtection="1">
      <alignment wrapText="1"/>
    </xf>
    <xf numFmtId="0" fontId="0" fillId="0" borderId="0" xfId="0" applyAlignment="1" applyProtection="1">
      <alignment horizontal="center" vertical="center" wrapText="1"/>
    </xf>
    <xf numFmtId="3" fontId="0" fillId="0" borderId="0" xfId="0" applyNumberFormat="1" applyProtection="1"/>
    <xf numFmtId="0" fontId="124" fillId="0" borderId="0" xfId="0" applyFont="1" applyProtection="1"/>
    <xf numFmtId="0" fontId="97" fillId="0" borderId="0" xfId="0" applyFont="1" applyProtection="1"/>
    <xf numFmtId="0" fontId="130" fillId="31" borderId="14" xfId="0" applyFont="1" applyFill="1" applyBorder="1" applyAlignment="1" applyProtection="1">
      <alignment horizontal="center" vertical="center" wrapText="1"/>
      <protection locked="0"/>
    </xf>
    <xf numFmtId="0" fontId="131" fillId="31" borderId="14" xfId="0" applyFont="1" applyFill="1" applyBorder="1" applyAlignment="1" applyProtection="1">
      <alignment horizontal="center" vertical="center" wrapText="1"/>
      <protection locked="0"/>
    </xf>
    <xf numFmtId="0" fontId="132" fillId="31" borderId="14" xfId="0" applyFont="1" applyFill="1" applyBorder="1" applyAlignment="1" applyProtection="1">
      <alignment horizontal="center" vertical="center" wrapText="1"/>
      <protection locked="0"/>
    </xf>
    <xf numFmtId="0" fontId="114" fillId="31" borderId="14" xfId="0" applyFont="1" applyFill="1" applyBorder="1" applyAlignment="1" applyProtection="1">
      <alignment horizontal="center" vertical="center" wrapText="1"/>
      <protection locked="0"/>
    </xf>
    <xf numFmtId="0" fontId="0" fillId="33" borderId="0" xfId="0" applyFill="1" applyProtection="1"/>
    <xf numFmtId="0" fontId="0" fillId="0" borderId="0" xfId="0" applyProtection="1"/>
    <xf numFmtId="0" fontId="3" fillId="33" borderId="0" xfId="0" applyFont="1" applyFill="1" applyAlignment="1" applyProtection="1">
      <alignment horizontal="right"/>
    </xf>
    <xf numFmtId="0" fontId="6" fillId="33" borderId="0" xfId="0" applyFont="1" applyFill="1" applyBorder="1" applyAlignment="1" applyProtection="1">
      <alignment horizontal="center" wrapText="1"/>
    </xf>
    <xf numFmtId="0" fontId="87" fillId="40" borderId="18" xfId="0" applyFont="1" applyFill="1" applyBorder="1" applyAlignment="1" applyProtection="1">
      <alignment horizontal="center" wrapText="1"/>
    </xf>
    <xf numFmtId="0" fontId="87" fillId="40" borderId="4" xfId="0" applyFont="1" applyFill="1" applyBorder="1" applyAlignment="1" applyProtection="1">
      <alignment horizontal="center" wrapText="1"/>
    </xf>
    <xf numFmtId="0" fontId="87" fillId="40" borderId="26" xfId="0" applyFont="1" applyFill="1" applyBorder="1" applyAlignment="1" applyProtection="1">
      <alignment horizontal="center" wrapText="1"/>
    </xf>
    <xf numFmtId="0" fontId="90" fillId="33" borderId="0" xfId="0" applyFont="1" applyFill="1" applyProtection="1"/>
    <xf numFmtId="0" fontId="86" fillId="39" borderId="14" xfId="0" applyFont="1" applyFill="1" applyBorder="1" applyAlignment="1" applyProtection="1">
      <alignment horizontal="left" vertical="center"/>
    </xf>
    <xf numFmtId="0" fontId="86" fillId="39" borderId="14" xfId="0" applyFont="1" applyFill="1" applyBorder="1" applyAlignment="1" applyProtection="1">
      <alignment horizontal="left" vertical="center" wrapText="1"/>
    </xf>
    <xf numFmtId="180" fontId="86" fillId="33" borderId="42" xfId="80" applyNumberFormat="1" applyFont="1" applyFill="1" applyBorder="1" applyAlignment="1" applyProtection="1">
      <alignment horizontal="center" vertical="center"/>
    </xf>
    <xf numFmtId="0" fontId="86" fillId="0" borderId="14" xfId="0" applyFont="1" applyBorder="1" applyAlignment="1" applyProtection="1">
      <alignment horizontal="left" vertical="center" wrapText="1"/>
    </xf>
    <xf numFmtId="10" fontId="86" fillId="39" borderId="59" xfId="0" applyNumberFormat="1" applyFont="1" applyFill="1" applyBorder="1" applyAlignment="1" applyProtection="1">
      <alignment horizontal="center" vertical="center"/>
    </xf>
    <xf numFmtId="180" fontId="86" fillId="33" borderId="14" xfId="80" applyNumberFormat="1" applyFont="1" applyFill="1" applyBorder="1" applyAlignment="1" applyProtection="1">
      <alignment horizontal="center" vertical="center"/>
    </xf>
    <xf numFmtId="0" fontId="86" fillId="0" borderId="14" xfId="0" applyFont="1" applyFill="1" applyBorder="1" applyAlignment="1" applyProtection="1">
      <alignment vertical="center" wrapText="1"/>
    </xf>
    <xf numFmtId="0" fontId="86" fillId="33" borderId="0" xfId="0" applyFont="1" applyFill="1" applyAlignment="1" applyProtection="1">
      <alignment horizontal="center"/>
    </xf>
    <xf numFmtId="4" fontId="86" fillId="33" borderId="0" xfId="0" applyNumberFormat="1" applyFont="1" applyFill="1" applyProtection="1"/>
    <xf numFmtId="187" fontId="87" fillId="33" borderId="14" xfId="80" applyNumberFormat="1" applyFont="1" applyFill="1" applyBorder="1" applyAlignment="1" applyProtection="1">
      <alignment horizontal="center" vertical="center"/>
    </xf>
    <xf numFmtId="187" fontId="87" fillId="33" borderId="66" xfId="80" applyNumberFormat="1" applyFont="1" applyFill="1" applyBorder="1" applyAlignment="1" applyProtection="1">
      <alignment horizontal="center" vertical="center"/>
    </xf>
    <xf numFmtId="180" fontId="87" fillId="33" borderId="14" xfId="80" applyNumberFormat="1" applyFont="1" applyFill="1" applyBorder="1" applyAlignment="1" applyProtection="1">
      <alignment horizontal="center" vertical="center"/>
    </xf>
    <xf numFmtId="0" fontId="121" fillId="0" borderId="14" xfId="69" applyFont="1" applyBorder="1" applyAlignment="1" applyProtection="1">
      <alignment horizontal="left" vertical="center" wrapText="1"/>
    </xf>
    <xf numFmtId="0" fontId="90" fillId="0" borderId="0" xfId="0" applyFont="1" applyBorder="1" applyAlignment="1" applyProtection="1">
      <alignment vertical="top" wrapText="1"/>
    </xf>
    <xf numFmtId="0" fontId="86" fillId="0" borderId="0" xfId="0" applyFont="1" applyBorder="1" applyAlignment="1" applyProtection="1">
      <alignment wrapText="1"/>
    </xf>
    <xf numFmtId="0" fontId="86" fillId="40" borderId="33" xfId="0" applyFont="1" applyFill="1" applyBorder="1" applyAlignment="1" applyProtection="1">
      <alignment wrapText="1"/>
    </xf>
    <xf numFmtId="0" fontId="87" fillId="40" borderId="33" xfId="0" applyFont="1" applyFill="1" applyBorder="1" applyAlignment="1" applyProtection="1">
      <alignment wrapText="1"/>
    </xf>
    <xf numFmtId="0" fontId="86" fillId="39" borderId="18" xfId="0" applyFont="1" applyFill="1" applyBorder="1" applyAlignment="1" applyProtection="1">
      <alignment horizontal="left" vertical="center" wrapText="1"/>
    </xf>
    <xf numFmtId="0" fontId="86" fillId="39" borderId="21" xfId="0" applyFont="1" applyFill="1" applyBorder="1" applyAlignment="1" applyProtection="1">
      <alignment horizontal="left" vertical="center" wrapText="1"/>
    </xf>
    <xf numFmtId="189" fontId="86" fillId="33" borderId="0" xfId="0" applyNumberFormat="1" applyFont="1" applyFill="1" applyProtection="1"/>
    <xf numFmtId="0" fontId="87" fillId="40" borderId="28" xfId="0" applyFont="1" applyFill="1" applyBorder="1" applyAlignment="1" applyProtection="1">
      <alignment horizontal="center" wrapText="1"/>
    </xf>
    <xf numFmtId="0" fontId="86" fillId="40" borderId="12" xfId="0" applyFont="1" applyFill="1" applyBorder="1" applyAlignment="1" applyProtection="1">
      <alignment horizontal="center" wrapText="1"/>
    </xf>
    <xf numFmtId="0" fontId="86" fillId="33" borderId="22" xfId="0" applyFont="1" applyFill="1" applyBorder="1" applyProtection="1"/>
    <xf numFmtId="0" fontId="86" fillId="33" borderId="28" xfId="0" applyFont="1" applyFill="1" applyBorder="1" applyAlignment="1" applyProtection="1">
      <alignment horizontal="center" wrapText="1"/>
    </xf>
    <xf numFmtId="181" fontId="86" fillId="33" borderId="14" xfId="89" applyNumberFormat="1" applyFont="1" applyFill="1" applyBorder="1" applyAlignment="1" applyProtection="1">
      <alignment horizontal="center" vertical="center" wrapText="1"/>
    </xf>
    <xf numFmtId="0" fontId="86" fillId="33" borderId="14" xfId="0" applyFont="1" applyFill="1" applyBorder="1" applyAlignment="1" applyProtection="1">
      <alignment horizontal="center" vertical="center" wrapText="1"/>
    </xf>
    <xf numFmtId="10" fontId="86" fillId="33" borderId="14" xfId="89" applyNumberFormat="1" applyFont="1" applyFill="1" applyBorder="1" applyAlignment="1" applyProtection="1">
      <alignment horizontal="center" vertical="center" wrapText="1"/>
    </xf>
    <xf numFmtId="0" fontId="86" fillId="33" borderId="19" xfId="0" applyFont="1" applyFill="1" applyBorder="1" applyProtection="1"/>
    <xf numFmtId="0" fontId="86" fillId="33" borderId="30" xfId="0" applyFont="1" applyFill="1" applyBorder="1" applyAlignment="1" applyProtection="1">
      <alignment horizontal="center" wrapText="1"/>
    </xf>
    <xf numFmtId="180" fontId="86" fillId="33" borderId="14" xfId="0" applyNumberFormat="1" applyFont="1" applyFill="1" applyBorder="1" applyAlignment="1" applyProtection="1">
      <alignment horizontal="center" vertical="center" wrapText="1"/>
    </xf>
    <xf numFmtId="0" fontId="112" fillId="33" borderId="0" xfId="0" applyFont="1" applyFill="1" applyAlignment="1" applyProtection="1">
      <alignment horizontal="left"/>
    </xf>
    <xf numFmtId="0" fontId="119" fillId="33" borderId="0" xfId="0" applyFont="1" applyFill="1" applyProtection="1"/>
    <xf numFmtId="0" fontId="119" fillId="0" borderId="0" xfId="0" applyFont="1" applyProtection="1"/>
    <xf numFmtId="0" fontId="87" fillId="40" borderId="23" xfId="0" applyFont="1" applyFill="1" applyBorder="1" applyProtection="1"/>
    <xf numFmtId="0" fontId="87" fillId="40" borderId="4" xfId="0" applyFont="1" applyFill="1" applyBorder="1" applyProtection="1"/>
    <xf numFmtId="0" fontId="87" fillId="40" borderId="26" xfId="0" applyFont="1" applyFill="1" applyBorder="1" applyProtection="1"/>
    <xf numFmtId="0" fontId="87" fillId="40" borderId="23" xfId="0" applyFont="1" applyFill="1" applyBorder="1" applyAlignment="1" applyProtection="1">
      <alignment horizontal="center" vertical="center"/>
    </xf>
    <xf numFmtId="0" fontId="87" fillId="40" borderId="4" xfId="0" applyFont="1" applyFill="1" applyBorder="1" applyAlignment="1" applyProtection="1">
      <alignment horizontal="center" vertical="center"/>
    </xf>
    <xf numFmtId="0" fontId="87" fillId="40" borderId="4" xfId="0" applyFont="1" applyFill="1" applyBorder="1" applyAlignment="1" applyProtection="1">
      <alignment horizontal="center" vertical="center" wrapText="1"/>
    </xf>
    <xf numFmtId="0" fontId="87" fillId="40" borderId="26" xfId="0" applyFont="1" applyFill="1" applyBorder="1" applyAlignment="1" applyProtection="1">
      <alignment horizontal="center" vertical="center"/>
    </xf>
    <xf numFmtId="0" fontId="86" fillId="33" borderId="56" xfId="0" applyFont="1" applyFill="1" applyBorder="1" applyAlignment="1" applyProtection="1">
      <alignment wrapText="1"/>
    </xf>
    <xf numFmtId="43" fontId="86" fillId="33" borderId="56" xfId="30" applyFont="1" applyFill="1" applyBorder="1" applyAlignment="1" applyProtection="1">
      <alignment horizontal="center" wrapText="1"/>
    </xf>
    <xf numFmtId="9" fontId="86" fillId="0" borderId="48" xfId="89" applyFont="1" applyFill="1" applyBorder="1" applyAlignment="1" applyProtection="1">
      <alignment horizontal="center" wrapText="1"/>
    </xf>
    <xf numFmtId="0" fontId="86" fillId="33" borderId="0" xfId="0" applyFont="1" applyFill="1" applyBorder="1" applyAlignment="1" applyProtection="1">
      <alignment wrapText="1"/>
    </xf>
    <xf numFmtId="0" fontId="87" fillId="33" borderId="14" xfId="0" applyFont="1" applyFill="1" applyBorder="1" applyAlignment="1" applyProtection="1">
      <alignment horizontal="center" wrapText="1"/>
    </xf>
    <xf numFmtId="0" fontId="86" fillId="33" borderId="65" xfId="0" applyFont="1" applyFill="1" applyBorder="1" applyAlignment="1" applyProtection="1">
      <alignment wrapText="1"/>
    </xf>
    <xf numFmtId="43" fontId="87" fillId="33" borderId="4" xfId="30" applyFont="1" applyFill="1" applyBorder="1" applyAlignment="1" applyProtection="1">
      <alignment horizontal="center" wrapText="1"/>
    </xf>
    <xf numFmtId="9" fontId="87" fillId="33" borderId="26" xfId="0" applyNumberFormat="1" applyFont="1" applyFill="1" applyBorder="1" applyAlignment="1" applyProtection="1">
      <alignment horizontal="center" wrapText="1"/>
    </xf>
    <xf numFmtId="0" fontId="87" fillId="40" borderId="23" xfId="0" applyFont="1" applyFill="1" applyBorder="1" applyAlignment="1" applyProtection="1">
      <alignment horizontal="center" vertical="center" wrapText="1"/>
    </xf>
    <xf numFmtId="0" fontId="87" fillId="40" borderId="26" xfId="0" applyFont="1" applyFill="1" applyBorder="1" applyAlignment="1" applyProtection="1">
      <alignment horizontal="center" vertical="center" wrapText="1"/>
    </xf>
    <xf numFmtId="180" fontId="86" fillId="33" borderId="56" xfId="80" applyNumberFormat="1" applyFont="1" applyFill="1" applyBorder="1" applyAlignment="1" applyProtection="1">
      <alignment horizontal="center"/>
    </xf>
    <xf numFmtId="180" fontId="87" fillId="33" borderId="21" xfId="0" applyNumberFormat="1" applyFont="1" applyFill="1" applyBorder="1" applyAlignment="1" applyProtection="1">
      <alignment horizontal="center"/>
    </xf>
    <xf numFmtId="0" fontId="87" fillId="33" borderId="22" xfId="0" applyFont="1" applyFill="1" applyBorder="1" applyAlignment="1" applyProtection="1">
      <alignment horizontal="left" vertical="center"/>
    </xf>
    <xf numFmtId="0" fontId="87" fillId="33" borderId="18" xfId="0" applyFont="1" applyFill="1" applyBorder="1" applyAlignment="1" applyProtection="1">
      <alignment horizontal="left" vertical="center"/>
    </xf>
    <xf numFmtId="0" fontId="87" fillId="33" borderId="0" xfId="0" applyFont="1" applyFill="1" applyBorder="1" applyAlignment="1" applyProtection="1">
      <alignment horizontal="left" vertical="center"/>
    </xf>
    <xf numFmtId="0" fontId="87" fillId="40" borderId="23" xfId="0" applyFont="1" applyFill="1" applyBorder="1" applyAlignment="1" applyProtection="1">
      <alignment wrapText="1"/>
    </xf>
    <xf numFmtId="0" fontId="87" fillId="40" borderId="4" xfId="0" applyFont="1" applyFill="1" applyBorder="1" applyAlignment="1" applyProtection="1">
      <alignment wrapText="1"/>
    </xf>
    <xf numFmtId="10" fontId="86" fillId="33" borderId="14" xfId="0" applyNumberFormat="1" applyFont="1" applyFill="1" applyBorder="1" applyAlignment="1" applyProtection="1">
      <alignment horizontal="center" vertical="center" wrapText="1"/>
    </xf>
    <xf numFmtId="180" fontId="86" fillId="33" borderId="14" xfId="80" applyNumberFormat="1" applyFont="1" applyFill="1" applyBorder="1" applyAlignment="1" applyProtection="1">
      <alignment horizontal="center"/>
    </xf>
    <xf numFmtId="0" fontId="86" fillId="33" borderId="20" xfId="0" applyFont="1" applyFill="1" applyBorder="1" applyAlignment="1" applyProtection="1">
      <alignment wrapText="1"/>
    </xf>
    <xf numFmtId="2" fontId="86" fillId="33" borderId="14" xfId="0" applyNumberFormat="1" applyFont="1" applyFill="1" applyBorder="1" applyAlignment="1" applyProtection="1">
      <alignment horizontal="center" vertical="center" wrapText="1"/>
    </xf>
    <xf numFmtId="0" fontId="86" fillId="43" borderId="55" xfId="0" applyFont="1" applyFill="1" applyBorder="1" applyAlignment="1" applyProtection="1">
      <alignment wrapText="1"/>
      <protection locked="0"/>
    </xf>
    <xf numFmtId="0" fontId="86" fillId="43" borderId="42" xfId="0" applyFont="1" applyFill="1" applyBorder="1" applyAlignment="1" applyProtection="1">
      <alignment wrapText="1"/>
      <protection locked="0"/>
    </xf>
    <xf numFmtId="0" fontId="90" fillId="43" borderId="52" xfId="0" applyFont="1" applyFill="1" applyBorder="1" applyAlignment="1" applyProtection="1">
      <alignment horizontal="center" wrapText="1"/>
      <protection locked="0"/>
    </xf>
    <xf numFmtId="0" fontId="86" fillId="43" borderId="52" xfId="0" applyFont="1" applyFill="1" applyBorder="1" applyAlignment="1" applyProtection="1">
      <alignment wrapText="1"/>
      <protection locked="0"/>
    </xf>
    <xf numFmtId="181" fontId="87" fillId="33" borderId="56" xfId="89" applyNumberFormat="1" applyFont="1" applyFill="1" applyBorder="1" applyAlignment="1" applyProtection="1">
      <alignment horizontal="center" wrapText="1"/>
    </xf>
    <xf numFmtId="181" fontId="87" fillId="33" borderId="57" xfId="89" applyNumberFormat="1" applyFont="1" applyFill="1" applyBorder="1" applyAlignment="1" applyProtection="1">
      <alignment horizontal="center" wrapText="1"/>
    </xf>
    <xf numFmtId="181" fontId="87" fillId="33" borderId="58" xfId="89" applyNumberFormat="1" applyFont="1" applyFill="1" applyBorder="1" applyAlignment="1" applyProtection="1">
      <alignment horizontal="center" wrapText="1"/>
    </xf>
    <xf numFmtId="2" fontId="130" fillId="31" borderId="14" xfId="0" applyNumberFormat="1" applyFont="1" applyFill="1" applyBorder="1" applyAlignment="1" applyProtection="1">
      <alignment horizontal="center" vertical="center" wrapText="1"/>
      <protection locked="0"/>
    </xf>
    <xf numFmtId="2" fontId="131" fillId="31" borderId="14" xfId="0" applyNumberFormat="1" applyFont="1" applyFill="1" applyBorder="1" applyAlignment="1" applyProtection="1">
      <alignment horizontal="center" vertical="center" wrapText="1"/>
      <protection locked="0"/>
    </xf>
    <xf numFmtId="2" fontId="132" fillId="31" borderId="14" xfId="0" applyNumberFormat="1" applyFont="1" applyFill="1" applyBorder="1" applyAlignment="1" applyProtection="1">
      <alignment horizontal="center" vertical="center" wrapText="1"/>
      <protection locked="0"/>
    </xf>
    <xf numFmtId="0" fontId="86" fillId="33" borderId="0" xfId="0" applyFont="1" applyFill="1" applyAlignment="1" applyProtection="1">
      <alignment vertical="center" wrapText="1"/>
    </xf>
    <xf numFmtId="0" fontId="99" fillId="47" borderId="26" xfId="0" applyFont="1" applyFill="1" applyBorder="1" applyAlignment="1">
      <alignment horizontal="center" wrapText="1"/>
    </xf>
    <xf numFmtId="0" fontId="99" fillId="47" borderId="14" xfId="0" applyFont="1" applyFill="1" applyBorder="1" applyAlignment="1">
      <alignment horizontal="center" wrapText="1"/>
    </xf>
    <xf numFmtId="0" fontId="127" fillId="0" borderId="0" xfId="0" applyFont="1" applyAlignment="1">
      <alignment horizontal="center" vertical="center"/>
    </xf>
    <xf numFmtId="0" fontId="112" fillId="33" borderId="0" xfId="0" applyFont="1" applyFill="1" applyAlignment="1">
      <alignment horizontal="center"/>
    </xf>
    <xf numFmtId="0" fontId="117" fillId="43" borderId="4" xfId="0" applyFont="1" applyFill="1" applyBorder="1" applyAlignment="1" applyProtection="1">
      <alignment horizontal="center" vertical="center"/>
      <protection locked="0"/>
    </xf>
    <xf numFmtId="0" fontId="122" fillId="43" borderId="4" xfId="0" applyFont="1" applyFill="1" applyBorder="1" applyAlignment="1" applyProtection="1">
      <alignment horizontal="center" vertical="center" wrapText="1"/>
      <protection locked="0"/>
    </xf>
    <xf numFmtId="9" fontId="95" fillId="43" borderId="4" xfId="89" applyFont="1" applyFill="1" applyBorder="1" applyAlignment="1">
      <alignment horizontal="center" vertical="center"/>
    </xf>
    <xf numFmtId="0" fontId="95" fillId="33" borderId="4" xfId="0" applyFont="1" applyFill="1" applyBorder="1" applyAlignment="1">
      <alignment horizontal="center" vertical="center"/>
    </xf>
    <xf numFmtId="0" fontId="86" fillId="33" borderId="0" xfId="0" applyFont="1" applyFill="1" applyAlignment="1">
      <alignment wrapText="1"/>
    </xf>
    <xf numFmtId="0" fontId="0" fillId="0" borderId="0" xfId="0" applyAlignment="1">
      <alignment wrapText="1"/>
    </xf>
    <xf numFmtId="0" fontId="95" fillId="43" borderId="18" xfId="0" applyFont="1" applyFill="1" applyBorder="1" applyAlignment="1" applyProtection="1">
      <alignment horizontal="center" vertical="center" wrapText="1"/>
      <protection locked="0"/>
    </xf>
    <xf numFmtId="0" fontId="95" fillId="33" borderId="4" xfId="0" applyFont="1" applyFill="1" applyBorder="1" applyAlignment="1">
      <alignment horizontal="center" vertical="center" wrapText="1"/>
    </xf>
    <xf numFmtId="0" fontId="86" fillId="34" borderId="15" xfId="0" applyFont="1" applyFill="1" applyBorder="1" applyAlignment="1" applyProtection="1">
      <alignment horizontal="center" vertical="center" wrapText="1"/>
    </xf>
    <xf numFmtId="0" fontId="87" fillId="0" borderId="14" xfId="0" applyFont="1" applyBorder="1" applyAlignment="1">
      <alignment horizontal="center" vertical="center"/>
    </xf>
    <xf numFmtId="0" fontId="86" fillId="34" borderId="14" xfId="0" applyFont="1" applyFill="1" applyBorder="1" applyAlignment="1" applyProtection="1">
      <alignment horizontal="center" vertical="center" wrapText="1"/>
    </xf>
    <xf numFmtId="0" fontId="87" fillId="40" borderId="14" xfId="0" applyFont="1" applyFill="1" applyBorder="1" applyAlignment="1">
      <alignment horizontal="center" vertical="center" wrapText="1"/>
    </xf>
    <xf numFmtId="0" fontId="87" fillId="0" borderId="14" xfId="0" applyFont="1" applyBorder="1" applyAlignment="1">
      <alignment horizontal="center"/>
    </xf>
    <xf numFmtId="0" fontId="87" fillId="40" borderId="23" xfId="0" applyNumberFormat="1" applyFont="1" applyFill="1" applyBorder="1" applyAlignment="1" applyProtection="1">
      <alignment horizontal="center" vertical="center"/>
    </xf>
    <xf numFmtId="0" fontId="87" fillId="40" borderId="26" xfId="0" applyNumberFormat="1" applyFont="1" applyFill="1" applyBorder="1" applyAlignment="1" applyProtection="1">
      <alignment horizontal="center" vertical="center"/>
    </xf>
    <xf numFmtId="0" fontId="87" fillId="40" borderId="14" xfId="0" applyNumberFormat="1" applyFont="1" applyFill="1" applyBorder="1" applyAlignment="1" applyProtection="1">
      <alignment horizontal="center" vertical="center"/>
    </xf>
    <xf numFmtId="0" fontId="87" fillId="40" borderId="14" xfId="0" applyFont="1" applyFill="1" applyBorder="1" applyAlignment="1" applyProtection="1">
      <alignment horizontal="center" vertical="center"/>
    </xf>
    <xf numFmtId="0" fontId="87" fillId="40" borderId="14" xfId="0" applyFont="1" applyFill="1" applyBorder="1" applyAlignment="1" applyProtection="1">
      <alignment horizontal="center" vertical="center" wrapText="1"/>
    </xf>
    <xf numFmtId="0" fontId="115" fillId="35" borderId="0" xfId="0" applyFont="1" applyFill="1" applyAlignment="1" applyProtection="1">
      <alignment horizontal="left" vertical="center"/>
    </xf>
    <xf numFmtId="0" fontId="95" fillId="40" borderId="14" xfId="0" applyFont="1" applyFill="1" applyBorder="1" applyAlignment="1" applyProtection="1">
      <alignment vertical="center" wrapText="1"/>
    </xf>
    <xf numFmtId="0" fontId="95" fillId="40" borderId="14" xfId="0" applyFont="1" applyFill="1" applyBorder="1" applyAlignment="1" applyProtection="1">
      <alignment horizontal="center" vertical="center" wrapText="1"/>
    </xf>
    <xf numFmtId="0" fontId="95" fillId="33" borderId="21" xfId="0" applyFont="1" applyFill="1" applyBorder="1" applyAlignment="1" applyProtection="1">
      <alignment horizontal="center"/>
    </xf>
    <xf numFmtId="0" fontId="95" fillId="33" borderId="30" xfId="0" applyFont="1" applyFill="1" applyBorder="1" applyAlignment="1" applyProtection="1">
      <alignment horizontal="center"/>
    </xf>
    <xf numFmtId="0" fontId="115" fillId="35" borderId="0" xfId="0" applyFont="1" applyFill="1" applyAlignment="1" applyProtection="1">
      <alignment horizontal="left" vertical="top"/>
    </xf>
    <xf numFmtId="0" fontId="112" fillId="33" borderId="21" xfId="0" applyFont="1" applyFill="1" applyBorder="1" applyAlignment="1" applyProtection="1">
      <alignment horizontal="left"/>
    </xf>
    <xf numFmtId="0" fontId="115" fillId="35" borderId="21" xfId="0" applyFont="1" applyFill="1" applyBorder="1" applyAlignment="1" applyProtection="1">
      <alignment horizontal="left" vertical="top"/>
    </xf>
    <xf numFmtId="0" fontId="112" fillId="33" borderId="21" xfId="0" applyFont="1" applyFill="1" applyBorder="1" applyAlignment="1" applyProtection="1">
      <alignment horizontal="center" vertical="top"/>
    </xf>
    <xf numFmtId="0" fontId="112" fillId="33" borderId="21" xfId="0" applyFont="1" applyFill="1" applyBorder="1" applyAlignment="1" applyProtection="1">
      <alignment horizontal="left" vertical="top"/>
    </xf>
    <xf numFmtId="0" fontId="115" fillId="35" borderId="0" xfId="0" applyFont="1" applyFill="1" applyAlignment="1">
      <alignment horizontal="left" vertical="top"/>
    </xf>
    <xf numFmtId="0" fontId="87" fillId="40" borderId="4" xfId="80" applyFont="1" applyFill="1" applyBorder="1" applyAlignment="1" applyProtection="1">
      <alignment horizontal="center" vertical="center" wrapText="1"/>
    </xf>
    <xf numFmtId="0" fontId="87" fillId="40" borderId="26" xfId="80" applyFont="1" applyFill="1" applyBorder="1" applyAlignment="1" applyProtection="1">
      <alignment horizontal="center" vertical="center" wrapText="1"/>
    </xf>
    <xf numFmtId="10" fontId="87" fillId="33" borderId="55" xfId="89" applyNumberFormat="1" applyFont="1" applyFill="1" applyBorder="1" applyAlignment="1" applyProtection="1">
      <alignment horizontal="center"/>
    </xf>
    <xf numFmtId="10" fontId="87" fillId="33" borderId="48" xfId="89" applyNumberFormat="1" applyFont="1" applyFill="1" applyBorder="1" applyAlignment="1" applyProtection="1">
      <alignment horizontal="center"/>
    </xf>
    <xf numFmtId="166" fontId="87" fillId="33" borderId="52" xfId="89" applyNumberFormat="1" applyFont="1" applyFill="1" applyBorder="1" applyAlignment="1" applyProtection="1">
      <alignment horizontal="center"/>
    </xf>
    <xf numFmtId="166" fontId="87" fillId="33" borderId="53" xfId="89" applyNumberFormat="1" applyFont="1" applyFill="1" applyBorder="1" applyAlignment="1" applyProtection="1">
      <alignment horizontal="center"/>
    </xf>
    <xf numFmtId="0" fontId="87" fillId="40" borderId="18" xfId="80" applyFont="1" applyFill="1" applyBorder="1" applyAlignment="1" applyProtection="1">
      <alignment horizontal="right" wrapText="1"/>
    </xf>
    <xf numFmtId="0" fontId="87" fillId="40" borderId="0" xfId="80" applyFont="1" applyFill="1" applyBorder="1" applyAlignment="1" applyProtection="1">
      <alignment horizontal="right" wrapText="1"/>
    </xf>
    <xf numFmtId="0" fontId="87" fillId="40" borderId="21" xfId="80" applyFont="1" applyFill="1" applyBorder="1" applyAlignment="1" applyProtection="1">
      <alignment horizontal="right" wrapText="1"/>
    </xf>
    <xf numFmtId="0" fontId="87" fillId="40" borderId="23" xfId="80" applyFont="1" applyFill="1" applyBorder="1" applyAlignment="1" applyProtection="1">
      <alignment horizontal="center" vertical="center" wrapText="1"/>
    </xf>
    <xf numFmtId="180" fontId="87" fillId="33" borderId="54" xfId="80" applyNumberFormat="1" applyFont="1" applyFill="1" applyBorder="1" applyAlignment="1" applyProtection="1">
      <alignment horizontal="center"/>
    </xf>
    <xf numFmtId="180" fontId="87" fillId="33" borderId="55" xfId="80" applyNumberFormat="1" applyFont="1" applyFill="1" applyBorder="1" applyAlignment="1" applyProtection="1">
      <alignment horizontal="center"/>
    </xf>
    <xf numFmtId="10" fontId="87" fillId="33" borderId="51" xfId="89" applyNumberFormat="1" applyFont="1" applyFill="1" applyBorder="1" applyAlignment="1" applyProtection="1">
      <alignment horizontal="center"/>
    </xf>
    <xf numFmtId="10" fontId="87" fillId="33" borderId="52" xfId="89" applyNumberFormat="1" applyFont="1" applyFill="1" applyBorder="1" applyAlignment="1" applyProtection="1">
      <alignment horizontal="center"/>
    </xf>
    <xf numFmtId="0" fontId="115" fillId="35" borderId="21" xfId="0" applyFont="1" applyFill="1" applyBorder="1" applyAlignment="1">
      <alignment horizontal="left" vertical="top"/>
    </xf>
    <xf numFmtId="0" fontId="87" fillId="40" borderId="22" xfId="80" applyFont="1" applyFill="1" applyBorder="1" applyAlignment="1" applyProtection="1">
      <alignment horizontal="center" vertical="center" wrapText="1"/>
    </xf>
    <xf numFmtId="0" fontId="87" fillId="40" borderId="18" xfId="80" applyFont="1" applyFill="1" applyBorder="1" applyAlignment="1" applyProtection="1">
      <alignment horizontal="center" vertical="center" wrapText="1"/>
    </xf>
    <xf numFmtId="0" fontId="87" fillId="40" borderId="28" xfId="80" applyFont="1" applyFill="1" applyBorder="1" applyAlignment="1" applyProtection="1">
      <alignment horizontal="center" vertical="center" wrapText="1"/>
    </xf>
    <xf numFmtId="0" fontId="87" fillId="40" borderId="18" xfId="80" applyFont="1" applyFill="1" applyBorder="1" applyAlignment="1">
      <alignment horizontal="center" wrapText="1"/>
    </xf>
    <xf numFmtId="0" fontId="87" fillId="40" borderId="21" xfId="80" applyFont="1" applyFill="1" applyBorder="1" applyAlignment="1">
      <alignment horizontal="center" wrapText="1"/>
    </xf>
    <xf numFmtId="166" fontId="87" fillId="33" borderId="42" xfId="89" applyNumberFormat="1" applyFont="1" applyFill="1" applyBorder="1" applyAlignment="1" applyProtection="1">
      <alignment horizontal="center"/>
    </xf>
    <xf numFmtId="166" fontId="87" fillId="33" borderId="50" xfId="89" applyNumberFormat="1" applyFont="1" applyFill="1" applyBorder="1" applyAlignment="1" applyProtection="1">
      <alignment horizontal="center"/>
    </xf>
    <xf numFmtId="10" fontId="87" fillId="33" borderId="53" xfId="89" applyNumberFormat="1" applyFont="1" applyFill="1" applyBorder="1" applyAlignment="1" applyProtection="1">
      <alignment horizontal="center"/>
    </xf>
    <xf numFmtId="10" fontId="87" fillId="33" borderId="49" xfId="89" applyNumberFormat="1" applyFont="1" applyFill="1" applyBorder="1" applyAlignment="1" applyProtection="1">
      <alignment horizontal="center"/>
    </xf>
    <xf numFmtId="10" fontId="87" fillId="33" borderId="42" xfId="89" applyNumberFormat="1" applyFont="1" applyFill="1" applyBorder="1" applyAlignment="1" applyProtection="1">
      <alignment horizontal="center"/>
    </xf>
    <xf numFmtId="0" fontId="115" fillId="41" borderId="0" xfId="0" applyFont="1" applyFill="1" applyAlignment="1" applyProtection="1">
      <alignment horizontal="left" vertical="top"/>
    </xf>
    <xf numFmtId="0" fontId="112" fillId="33" borderId="0" xfId="0" applyFont="1" applyFill="1" applyAlignment="1" applyProtection="1">
      <alignment horizontal="left"/>
    </xf>
    <xf numFmtId="0" fontId="112" fillId="0" borderId="0" xfId="0" applyFont="1" applyBorder="1" applyAlignment="1" applyProtection="1">
      <alignment horizontal="left"/>
    </xf>
    <xf numFmtId="0" fontId="115" fillId="38" borderId="0" xfId="0" applyFont="1" applyFill="1" applyAlignment="1" applyProtection="1">
      <alignment horizontal="left" vertical="top"/>
    </xf>
    <xf numFmtId="0" fontId="112" fillId="33" borderId="21" xfId="80" applyFont="1" applyFill="1" applyBorder="1" applyAlignment="1" applyProtection="1">
      <alignment horizontal="left"/>
    </xf>
    <xf numFmtId="0" fontId="112" fillId="33" borderId="0" xfId="80" applyFont="1" applyFill="1" applyBorder="1" applyAlignment="1" applyProtection="1">
      <alignment horizontal="left"/>
    </xf>
    <xf numFmtId="0" fontId="115" fillId="38" borderId="0" xfId="0" applyFont="1" applyFill="1" applyAlignment="1">
      <alignment horizontal="left" vertical="top"/>
    </xf>
    <xf numFmtId="0" fontId="115" fillId="44" borderId="0" xfId="0" applyFont="1" applyFill="1" applyAlignment="1">
      <alignment horizontal="left"/>
    </xf>
    <xf numFmtId="0" fontId="0" fillId="0" borderId="0" xfId="0" applyAlignment="1"/>
    <xf numFmtId="0" fontId="86" fillId="0" borderId="23" xfId="0" applyFont="1" applyFill="1" applyBorder="1" applyAlignment="1">
      <alignment horizontal="left" vertical="top" wrapText="1"/>
    </xf>
    <xf numFmtId="0" fontId="86" fillId="0" borderId="26" xfId="0" applyFont="1" applyFill="1" applyBorder="1" applyAlignment="1">
      <alignment horizontal="left" vertical="top" wrapText="1"/>
    </xf>
    <xf numFmtId="0" fontId="86" fillId="33" borderId="15" xfId="80" applyFont="1" applyFill="1" applyBorder="1" applyAlignment="1" applyProtection="1">
      <alignment horizontal="center" vertical="center" wrapText="1"/>
    </xf>
    <xf numFmtId="0" fontId="86" fillId="33" borderId="20" xfId="80" applyFont="1" applyFill="1" applyBorder="1" applyAlignment="1" applyProtection="1">
      <alignment horizontal="center" vertical="center" wrapText="1"/>
    </xf>
    <xf numFmtId="0" fontId="86" fillId="33" borderId="28" xfId="0" applyFont="1" applyFill="1" applyBorder="1" applyAlignment="1">
      <alignment horizontal="center" vertical="center"/>
    </xf>
    <xf numFmtId="0" fontId="86" fillId="33" borderId="30" xfId="0" applyFont="1" applyFill="1" applyBorder="1" applyAlignment="1">
      <alignment horizontal="center" vertical="center"/>
    </xf>
    <xf numFmtId="0" fontId="86" fillId="0" borderId="28" xfId="0" applyFont="1" applyFill="1" applyBorder="1" applyAlignment="1">
      <alignment horizontal="left" vertical="top" wrapText="1"/>
    </xf>
    <xf numFmtId="0" fontId="86" fillId="0" borderId="22" xfId="0" applyFont="1" applyFill="1" applyBorder="1" applyAlignment="1">
      <alignment horizontal="left" vertical="top" wrapText="1"/>
    </xf>
    <xf numFmtId="0" fontId="86" fillId="0" borderId="19" xfId="0" applyFont="1" applyFill="1" applyBorder="1" applyAlignment="1">
      <alignment horizontal="left" vertical="top" wrapText="1"/>
    </xf>
    <xf numFmtId="0" fontId="115" fillId="42" borderId="0" xfId="0" applyFont="1" applyFill="1" applyAlignment="1" applyProtection="1">
      <alignment horizontal="left"/>
    </xf>
    <xf numFmtId="0" fontId="115" fillId="42" borderId="0" xfId="0" applyFont="1" applyFill="1" applyAlignment="1">
      <alignment horizontal="left"/>
    </xf>
    <xf numFmtId="0" fontId="112" fillId="0" borderId="0" xfId="0" applyFont="1" applyAlignment="1">
      <alignment horizontal="left"/>
    </xf>
    <xf numFmtId="0" fontId="114" fillId="0" borderId="0" xfId="0" applyFont="1" applyFill="1" applyAlignment="1">
      <alignment horizontal="left" vertical="top"/>
    </xf>
    <xf numFmtId="0" fontId="131" fillId="0" borderId="0" xfId="0" applyFont="1" applyAlignment="1"/>
    <xf numFmtId="0" fontId="87" fillId="40" borderId="76" xfId="0" applyFont="1" applyFill="1" applyBorder="1" applyAlignment="1">
      <alignment horizontal="center" vertical="center" wrapText="1"/>
    </xf>
    <xf numFmtId="0" fontId="87" fillId="40" borderId="73" xfId="0" applyFont="1" applyFill="1" applyBorder="1" applyAlignment="1">
      <alignment horizontal="center" vertical="center" wrapText="1"/>
    </xf>
    <xf numFmtId="0" fontId="87" fillId="40" borderId="33" xfId="0" applyFont="1" applyFill="1" applyBorder="1" applyAlignment="1">
      <alignment horizontal="center" vertical="center" wrapText="1"/>
    </xf>
    <xf numFmtId="0" fontId="87" fillId="40" borderId="75" xfId="0" applyFont="1" applyFill="1" applyBorder="1" applyAlignment="1">
      <alignment horizontal="center" vertical="center" wrapText="1"/>
    </xf>
    <xf numFmtId="0" fontId="86" fillId="40" borderId="33" xfId="0" applyFont="1" applyFill="1" applyBorder="1" applyAlignment="1">
      <alignment horizontal="center" vertical="center" wrapText="1"/>
    </xf>
    <xf numFmtId="0" fontId="86" fillId="40" borderId="74" xfId="0" applyFont="1" applyFill="1" applyBorder="1" applyAlignment="1">
      <alignment horizontal="center" vertical="center" wrapText="1"/>
    </xf>
    <xf numFmtId="0" fontId="86" fillId="40" borderId="75" xfId="0" applyFont="1" applyFill="1" applyBorder="1" applyAlignment="1">
      <alignment horizontal="center" vertical="center" wrapText="1"/>
    </xf>
    <xf numFmtId="0" fontId="87" fillId="40" borderId="74" xfId="0" applyFont="1" applyFill="1" applyBorder="1" applyAlignment="1">
      <alignment horizontal="center" vertical="center" wrapText="1"/>
    </xf>
    <xf numFmtId="0" fontId="86" fillId="39" borderId="22" xfId="0" applyFont="1" applyFill="1" applyBorder="1" applyAlignment="1" applyProtection="1">
      <alignment horizontal="left" vertical="center" wrapText="1"/>
    </xf>
    <xf numFmtId="0" fontId="86" fillId="39" borderId="19" xfId="0" applyFont="1" applyFill="1" applyBorder="1" applyAlignment="1" applyProtection="1">
      <alignment horizontal="left" vertical="center" wrapText="1"/>
    </xf>
    <xf numFmtId="181" fontId="87" fillId="0" borderId="22" xfId="89" applyNumberFormat="1" applyFont="1" applyFill="1" applyBorder="1" applyAlignment="1" applyProtection="1">
      <alignment horizontal="center" vertical="center"/>
    </xf>
    <xf numFmtId="181" fontId="87" fillId="0" borderId="28" xfId="89" applyNumberFormat="1" applyFont="1" applyFill="1" applyBorder="1" applyAlignment="1" applyProtection="1">
      <alignment horizontal="center" vertical="center"/>
    </xf>
    <xf numFmtId="181" fontId="87" fillId="0" borderId="19" xfId="89" applyNumberFormat="1" applyFont="1" applyFill="1" applyBorder="1" applyAlignment="1" applyProtection="1">
      <alignment horizontal="center" vertical="center"/>
    </xf>
    <xf numFmtId="181" fontId="87" fillId="0" borderId="30" xfId="89" applyNumberFormat="1" applyFont="1" applyFill="1" applyBorder="1" applyAlignment="1" applyProtection="1">
      <alignment horizontal="center" vertical="center"/>
    </xf>
    <xf numFmtId="0" fontId="86" fillId="0" borderId="15" xfId="0" applyFont="1" applyFill="1" applyBorder="1" applyAlignment="1" applyProtection="1">
      <alignment horizontal="left" vertical="center" wrapText="1"/>
    </xf>
    <xf numFmtId="0" fontId="86" fillId="0" borderId="20" xfId="0" applyFont="1" applyFill="1" applyBorder="1" applyAlignment="1" applyProtection="1">
      <alignment horizontal="left" vertical="center" wrapText="1"/>
    </xf>
    <xf numFmtId="0" fontId="86" fillId="0" borderId="66" xfId="0" applyFont="1" applyFill="1" applyBorder="1" applyAlignment="1" applyProtection="1">
      <alignment wrapText="1"/>
    </xf>
    <xf numFmtId="3" fontId="87" fillId="0" borderId="15" xfId="0" applyNumberFormat="1" applyFont="1" applyFill="1" applyBorder="1" applyAlignment="1" applyProtection="1">
      <alignment horizontal="center" vertical="center" wrapText="1"/>
    </xf>
    <xf numFmtId="3" fontId="87" fillId="0" borderId="20" xfId="0" applyNumberFormat="1" applyFont="1" applyFill="1" applyBorder="1" applyAlignment="1" applyProtection="1">
      <alignment horizontal="center" vertical="center" wrapText="1"/>
    </xf>
    <xf numFmtId="0" fontId="86" fillId="0" borderId="15" xfId="0" applyFont="1" applyFill="1" applyBorder="1" applyAlignment="1" applyProtection="1">
      <alignment vertical="center" wrapText="1"/>
    </xf>
    <xf numFmtId="0" fontId="86" fillId="0" borderId="20" xfId="0" applyFont="1" applyFill="1" applyBorder="1" applyAlignment="1" applyProtection="1">
      <alignment vertical="center" wrapText="1"/>
    </xf>
    <xf numFmtId="0" fontId="90" fillId="0" borderId="0" xfId="0" applyFont="1" applyBorder="1" applyAlignment="1" applyProtection="1">
      <alignment vertical="top" wrapText="1"/>
    </xf>
    <xf numFmtId="0" fontId="86" fillId="0" borderId="0" xfId="0" applyFont="1" applyBorder="1" applyAlignment="1" applyProtection="1">
      <alignment wrapText="1"/>
    </xf>
    <xf numFmtId="0" fontId="86" fillId="0" borderId="15" xfId="0" applyFont="1" applyFill="1" applyBorder="1" applyAlignment="1" applyProtection="1">
      <alignment wrapText="1"/>
    </xf>
    <xf numFmtId="0" fontId="0" fillId="0" borderId="20" xfId="0" applyFill="1" applyBorder="1" applyAlignment="1" applyProtection="1">
      <alignment wrapText="1"/>
    </xf>
    <xf numFmtId="0" fontId="112" fillId="0" borderId="0" xfId="0" applyFont="1" applyAlignment="1" applyProtection="1">
      <alignment horizontal="left"/>
    </xf>
    <xf numFmtId="0" fontId="6" fillId="0" borderId="0" xfId="0" applyFont="1" applyAlignment="1" applyProtection="1">
      <alignment horizontal="left"/>
    </xf>
    <xf numFmtId="0" fontId="86" fillId="39" borderId="70" xfId="0" applyFont="1" applyFill="1" applyBorder="1" applyAlignment="1" applyProtection="1">
      <alignment horizontal="center" vertical="center"/>
    </xf>
    <xf numFmtId="0" fontId="86" fillId="39" borderId="71" xfId="0" applyFont="1" applyFill="1" applyBorder="1" applyAlignment="1" applyProtection="1">
      <alignment horizontal="center" vertical="center"/>
    </xf>
    <xf numFmtId="0" fontId="87" fillId="40" borderId="16" xfId="0" applyFont="1" applyFill="1" applyBorder="1" applyAlignment="1" applyProtection="1">
      <alignment horizontal="left" wrapText="1"/>
    </xf>
    <xf numFmtId="0" fontId="87" fillId="40" borderId="0" xfId="0" applyFont="1" applyFill="1" applyBorder="1" applyAlignment="1" applyProtection="1">
      <alignment horizontal="left" wrapText="1"/>
    </xf>
    <xf numFmtId="0" fontId="121" fillId="40" borderId="23" xfId="69" applyFont="1" applyFill="1" applyBorder="1" applyAlignment="1" applyProtection="1">
      <alignment horizontal="left" wrapText="1"/>
    </xf>
    <xf numFmtId="0" fontId="121" fillId="40" borderId="4" xfId="69" applyFont="1" applyFill="1" applyBorder="1" applyAlignment="1" applyProtection="1">
      <alignment horizontal="left" wrapText="1"/>
    </xf>
    <xf numFmtId="0" fontId="121" fillId="40" borderId="26" xfId="69" applyFont="1" applyFill="1" applyBorder="1" applyAlignment="1" applyProtection="1">
      <alignment horizontal="left" wrapText="1"/>
    </xf>
    <xf numFmtId="0" fontId="87" fillId="40" borderId="18" xfId="0" applyFont="1" applyFill="1" applyBorder="1" applyAlignment="1" applyProtection="1">
      <alignment horizontal="center" wrapText="1"/>
    </xf>
    <xf numFmtId="0" fontId="87" fillId="40" borderId="0" xfId="0" applyFont="1" applyFill="1" applyBorder="1" applyAlignment="1" applyProtection="1">
      <alignment horizontal="center" wrapText="1"/>
    </xf>
    <xf numFmtId="0" fontId="87" fillId="40" borderId="22" xfId="0" applyFont="1" applyFill="1" applyBorder="1" applyAlignment="1" applyProtection="1">
      <alignment horizontal="center" wrapText="1"/>
    </xf>
    <xf numFmtId="0" fontId="87" fillId="40" borderId="16" xfId="0" applyFont="1" applyFill="1" applyBorder="1" applyAlignment="1" applyProtection="1">
      <alignment horizontal="center" wrapText="1"/>
    </xf>
    <xf numFmtId="0" fontId="87" fillId="40" borderId="23" xfId="0" applyFont="1" applyFill="1" applyBorder="1" applyAlignment="1" applyProtection="1">
      <alignment horizontal="left" wrapText="1"/>
    </xf>
    <xf numFmtId="0" fontId="87" fillId="40" borderId="4" xfId="0" applyFont="1" applyFill="1" applyBorder="1" applyAlignment="1" applyProtection="1">
      <alignment horizontal="left" wrapText="1"/>
    </xf>
    <xf numFmtId="0" fontId="87" fillId="40" borderId="26" xfId="0" applyFont="1" applyFill="1" applyBorder="1" applyAlignment="1" applyProtection="1">
      <alignment horizontal="left" wrapText="1"/>
    </xf>
    <xf numFmtId="0" fontId="87" fillId="0" borderId="67" xfId="0" applyFont="1" applyFill="1" applyBorder="1" applyAlignment="1" applyProtection="1">
      <alignment horizontal="center" vertical="center" wrapText="1"/>
    </xf>
    <xf numFmtId="0" fontId="87" fillId="0" borderId="68" xfId="0" applyFont="1" applyFill="1" applyBorder="1" applyAlignment="1" applyProtection="1">
      <alignment horizontal="center" vertical="center" wrapText="1"/>
    </xf>
    <xf numFmtId="0" fontId="86" fillId="0" borderId="14" xfId="0" applyFont="1" applyFill="1" applyBorder="1" applyAlignment="1" applyProtection="1">
      <alignment horizontal="center" wrapText="1"/>
    </xf>
    <xf numFmtId="0" fontId="87" fillId="40" borderId="4" xfId="0" applyFont="1" applyFill="1" applyBorder="1" applyAlignment="1" applyProtection="1">
      <alignment horizontal="center" wrapText="1"/>
    </xf>
    <xf numFmtId="0" fontId="87" fillId="40" borderId="26" xfId="0" applyFont="1" applyFill="1" applyBorder="1" applyAlignment="1" applyProtection="1">
      <alignment horizontal="center" wrapText="1"/>
    </xf>
    <xf numFmtId="0" fontId="87" fillId="40" borderId="23" xfId="0" applyFont="1" applyFill="1" applyBorder="1" applyAlignment="1" applyProtection="1">
      <alignment horizontal="left" vertical="center"/>
    </xf>
    <xf numFmtId="0" fontId="87" fillId="40" borderId="4" xfId="0" applyFont="1" applyFill="1" applyBorder="1" applyAlignment="1" applyProtection="1">
      <alignment horizontal="left" vertical="center"/>
    </xf>
    <xf numFmtId="0" fontId="87" fillId="40" borderId="26" xfId="0" applyFont="1" applyFill="1" applyBorder="1" applyAlignment="1" applyProtection="1">
      <alignment horizontal="left" vertical="center"/>
    </xf>
  </cellXfs>
  <cellStyles count="143">
    <cellStyle name="_pielikums veidlapai-2_v2_12082008" xfId="1"/>
    <cellStyle name="+" xfId="2"/>
    <cellStyle name="20% - Акцент1" xfId="3"/>
    <cellStyle name="20% - Акцент2" xfId="4"/>
    <cellStyle name="20% - Акцент3" xfId="5"/>
    <cellStyle name="20% - Акцент4" xfId="6"/>
    <cellStyle name="20% - Акцент5" xfId="7"/>
    <cellStyle name="20% - Акцент6" xfId="8"/>
    <cellStyle name="3" xfId="9"/>
    <cellStyle name="40% - Акцент1" xfId="10"/>
    <cellStyle name="40% - Акцент2" xfId="11"/>
    <cellStyle name="40% - Акцент3" xfId="12"/>
    <cellStyle name="40% - Акцент4" xfId="13"/>
    <cellStyle name="40% - Акцент5" xfId="14"/>
    <cellStyle name="40% - Акцент6" xfId="15"/>
    <cellStyle name="60% - Акцент1" xfId="16"/>
    <cellStyle name="60% - Акцент2" xfId="17"/>
    <cellStyle name="60% - Акцент3" xfId="18"/>
    <cellStyle name="60% - Акцент4" xfId="19"/>
    <cellStyle name="60% - Акцент5" xfId="20"/>
    <cellStyle name="60% - Акцент6" xfId="21"/>
    <cellStyle name="AFE" xfId="22"/>
    <cellStyle name="Aprēķināšana" xfId="23"/>
    <cellStyle name="Brīdinājuma teksts" xfId="24"/>
    <cellStyle name="ColumnAttributeAbovePrompt" xfId="25"/>
    <cellStyle name="ColumnAttributePrompt" xfId="26"/>
    <cellStyle name="ColumnAttributeValue" xfId="27"/>
    <cellStyle name="ColumnHeadingPrompt" xfId="28"/>
    <cellStyle name="ColumnHeadingValue" xfId="29"/>
    <cellStyle name="Comma" xfId="30" builtinId="3"/>
    <cellStyle name="DblLineDollarAcct" xfId="31"/>
    <cellStyle name="DblLinePercent" xfId="32"/>
    <cellStyle name="DollarAccounting" xfId="33"/>
    <cellStyle name="Euro" xfId="34"/>
    <cellStyle name="Excel Built-in Normal" xfId="35"/>
    <cellStyle name="EY Narrative text" xfId="36"/>
    <cellStyle name="EY%colcalc" xfId="37"/>
    <cellStyle name="EY%input" xfId="38"/>
    <cellStyle name="EY%rowcalc" xfId="39"/>
    <cellStyle name="EY0dp" xfId="40"/>
    <cellStyle name="EY1dp" xfId="41"/>
    <cellStyle name="EY2dp" xfId="42"/>
    <cellStyle name="EY3dp" xfId="43"/>
    <cellStyle name="EYChartTitle" xfId="44"/>
    <cellStyle name="EYColumnHeading" xfId="45"/>
    <cellStyle name="EYColumnHeadingItalic" xfId="46"/>
    <cellStyle name="EYCoverDatabookName" xfId="47"/>
    <cellStyle name="EYCoverDate" xfId="48"/>
    <cellStyle name="EYCoverDraft" xfId="49"/>
    <cellStyle name="EYCoverProjectName" xfId="50"/>
    <cellStyle name="EYCurrency" xfId="51"/>
    <cellStyle name="EYHeader1" xfId="52"/>
    <cellStyle name="EYHeader2" xfId="53"/>
    <cellStyle name="EYHeading1" xfId="54"/>
    <cellStyle name="EYheading2" xfId="55"/>
    <cellStyle name="EYheading3" xfId="56"/>
    <cellStyle name="EYNotes" xfId="57"/>
    <cellStyle name="EYNotesHeading" xfId="58"/>
    <cellStyle name="EYnumber" xfId="59"/>
    <cellStyle name="EYSectionHeading" xfId="60"/>
    <cellStyle name="EYSheetHeader1" xfId="61"/>
    <cellStyle name="EYSheetHeading" xfId="62"/>
    <cellStyle name="EYsmallheading" xfId="63"/>
    <cellStyle name="EYSource" xfId="64"/>
    <cellStyle name="EYtext" xfId="65"/>
    <cellStyle name="EYtextbold" xfId="66"/>
    <cellStyle name="EYtextbolditalic" xfId="67"/>
    <cellStyle name="EYtextitalic" xfId="68"/>
    <cellStyle name="Hyperlink" xfId="69" builtinId="8"/>
    <cellStyle name="Ievade" xfId="70"/>
    <cellStyle name="Izvade" xfId="71"/>
    <cellStyle name="Kopsumma" xfId="72"/>
    <cellStyle name="LineItemPrompt" xfId="73"/>
    <cellStyle name="LineItemValue" xfId="74"/>
    <cellStyle name="Neitrāls" xfId="75"/>
    <cellStyle name="Normaali_Pitäjänmäen kuparialue" xfId="76"/>
    <cellStyle name="Normal" xfId="0" builtinId="0"/>
    <cellStyle name="Normal 2" xfId="77"/>
    <cellStyle name="Normal 2 2" xfId="78"/>
    <cellStyle name="Normal 3" xfId="79"/>
    <cellStyle name="Normal 4" xfId="141"/>
    <cellStyle name="Normal_pielikums veidlapai-2_v2_12082008" xfId="80"/>
    <cellStyle name="Normal_veidlapa" xfId="81"/>
    <cellStyle name="Nosaukums" xfId="82"/>
    <cellStyle name="Note 2" xfId="83"/>
    <cellStyle name="Output Amounts" xfId="84"/>
    <cellStyle name="Output Column Headings" xfId="85"/>
    <cellStyle name="Output Line Items" xfId="86"/>
    <cellStyle name="Output Report Heading" xfId="87"/>
    <cellStyle name="Output Report Title" xfId="88"/>
    <cellStyle name="Percent" xfId="89" builtinId="5"/>
    <cellStyle name="Percent 2" xfId="90"/>
    <cellStyle name="Percent 3" xfId="91"/>
    <cellStyle name="Percent 4" xfId="92"/>
    <cellStyle name="Percent 5" xfId="142"/>
    <cellStyle name="ReportTitlePrompt" xfId="93"/>
    <cellStyle name="ReportTitleValue" xfId="94"/>
    <cellStyle name="RowAcctAbovePrompt" xfId="95"/>
    <cellStyle name="RowAcctSOBAbovePrompt" xfId="96"/>
    <cellStyle name="RowAcctSOBValue" xfId="97"/>
    <cellStyle name="RowAcctValue" xfId="98"/>
    <cellStyle name="RowAttrAbovePrompt" xfId="99"/>
    <cellStyle name="RowAttrValue" xfId="100"/>
    <cellStyle name="RowColSetAbovePrompt" xfId="101"/>
    <cellStyle name="RowColSetLeftPrompt" xfId="102"/>
    <cellStyle name="RowColSetValue" xfId="103"/>
    <cellStyle name="RowLeftPrompt" xfId="104"/>
    <cellStyle name="SampleUsingFormatMask" xfId="105"/>
    <cellStyle name="SampleWithNoFormatMask" xfId="106"/>
    <cellStyle name="SAPBEXHLevel1" xfId="107"/>
    <cellStyle name="SAPBEXstdData" xfId="108"/>
    <cellStyle name="SingleLineAcctgn" xfId="109"/>
    <cellStyle name="SingleLinePercent" xfId="110"/>
    <cellStyle name="Standard_Erfassungsblatt97_4_04" xfId="111"/>
    <cellStyle name="Strukt" xfId="112"/>
    <cellStyle name="TextNormal" xfId="113"/>
    <cellStyle name="Tusental_Investor_Report5_Srm2_030317" xfId="114"/>
    <cellStyle name="UploadThisRowValue" xfId="115"/>
    <cellStyle name="Акцент1" xfId="116"/>
    <cellStyle name="Акцент2" xfId="117"/>
    <cellStyle name="Акцент3" xfId="118"/>
    <cellStyle name="Акцент4" xfId="119"/>
    <cellStyle name="Акцент5" xfId="120"/>
    <cellStyle name="Акцент6" xfId="121"/>
    <cellStyle name="Ввод " xfId="122"/>
    <cellStyle name="Вывод" xfId="123"/>
    <cellStyle name="Вычисление" xfId="124"/>
    <cellStyle name="Заголовок 1" xfId="125"/>
    <cellStyle name="Заголовок 2" xfId="126"/>
    <cellStyle name="Заголовок 3" xfId="127"/>
    <cellStyle name="Заголовок 4" xfId="128"/>
    <cellStyle name="Итог" xfId="129"/>
    <cellStyle name="Контрольная ячейка" xfId="130"/>
    <cellStyle name="Название" xfId="131"/>
    <cellStyle name="Нейтральный" xfId="132"/>
    <cellStyle name="Обычный_597554" xfId="133"/>
    <cellStyle name="Плохой" xfId="134"/>
    <cellStyle name="Пояснение" xfId="135"/>
    <cellStyle name="Примечание" xfId="136"/>
    <cellStyle name="Связанная ячейка" xfId="137"/>
    <cellStyle name="Текст предупреждения" xfId="138"/>
    <cellStyle name="Хороший" xfId="139"/>
    <cellStyle name="一般_AR(updated on 1.5.06)" xfId="140"/>
  </cellStyles>
  <dxfs count="48">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mruColors>
      <color rgb="FFFFCC00"/>
      <color rgb="FF8C8C8C"/>
      <color rgb="FFDADA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sharedStrings" Target="sharedStrings.xml"/></Relationships>
</file>

<file path=xl/ctrlProps/ctrlProp1.xml><?xml version="1.0" encoding="utf-8"?>
<formControlPr xmlns="http://schemas.microsoft.com/office/spreadsheetml/2009/9/main" objectType="Drop" dropLines="3" dropStyle="combo" dx="16" fmlaLink="HIDDEN!$N$3" fmlaRange="HIDDEN!$M$2:$M$4" noThreeD="1" sel="1" val="0"/>
</file>

<file path=xl/externalLinks/_rels/externalLink1.xml.rels><?xml version="1.0" encoding="UTF-8" standalone="yes"?>
<Relationships xmlns="http://schemas.openxmlformats.org/package/2006/relationships"><Relationship Id="rId1" Type="http://schemas.openxmlformats.org/officeDocument/2006/relationships/externalLinkPath" Target="file:///I:\Spread%20Eagle\Insurance\Policies\1-10015-00%20203062\Arrears%20Qtr2-02\MORTINT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vrigameyfp02\data\Clients\_TS\Almira\3.DD%20working%20papers\BL%20-%20Bilyky\Beliki_Databook_07.03.07_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hnt01\9150\C1.%20Kunder\N&#228;ringsdepartementet\2.%20P&#229;g&#229;ende\ALT\4.%20Modeller\V&#228;rdering%20av%20ALT\DCF-ALT%2005-12-04-%20EFTER%20BUDGET%20UPPDATER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vrigameyfp02\data\Program%20Files\EY%20TAS%20Databook\Lib\Databook%20library%20RoW.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vrigameyfp02\data\Lysenko\GAAP\1.FinStatements\1.&#1048;&#1089;&#1090;&#1080;&#1083;%20(&#1059;&#1082;&#1088;&#1072;&#1080;&#1085;&#1072;)\10-&#1054;&#1082;&#1090;&#1103;&#1073;&#1088;&#1100;%202004\Lysenko\GAAP\6.Sales%202004\09-&#1057;&#1077;&#1085;&#1090;&#1103;&#1073;&#1088;&#1100;-Sales%202004\&#1050;&#1091;&#1088;&#1089;&#1086;&#1074;&#1099;&#1077;%20&#1088;&#1072;&#1079;&#1085;&#1080;&#1094;&#1099;%20-%20&#1056;&#1072;&#1089;&#1095;&#1077;&#1090;%20&#1088;&#1077;&#1072;&#1083;&#1080;&#1079;&#1072;&#1094;&#1080;&#1080;%20(&#1089;&#1077;&#1085;&#1090;&#1103;&#1073;&#1088;&#1100;%2004%20&#107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thnt01\9150\B3.%20Valuation\4.%20V&#228;rderingsmodeller\1.%20E&amp;Ys%20v&#228;rderingsmodell\PPA%20o%20immateriella%20tillg&#229;ngar\EY%20Sweden%20PPA%20model%20templ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hnt01\9150\WINDOWS\TEMP\notesE1EF34\Valuation%20Model_2006-10-30v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Documents%20and%20Settings\prilutskaya\Local%20Settings\Temporary%20Internet%20Files\OLKB3\&#1088;&#1077;&#1077;&#1089;&#1090;&#1088;%20&#1072;&#1082;&#1090;&#1086;&#1074;%20&#1087;&#1088;&#1086;&#1074;&#1077;&#1088;&#1086;&#108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Documents%20and%20Settings\kozlova\Local%20Settings\Temporary%20Internet%20Files\OLK86\&#1056;&#1077;&#1077;&#1089;&#1090;&#1088;%20&#1072;&#1082;&#1090;&#1086;&#1074;%20&#1087;&#1088;&#1086;&#1074;&#1077;&#1088;&#1086;&#108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riangulations"/>
      <sheetName val="1989"/>
      <sheetName val="1990"/>
      <sheetName val="1991"/>
      <sheetName val="1992"/>
      <sheetName val="1993"/>
      <sheetName val="1994"/>
      <sheetName val="1995"/>
      <sheetName val="1996"/>
      <sheetName val="1997"/>
      <sheetName val="1998"/>
      <sheetName val="1999"/>
      <sheetName val="2000"/>
      <sheetName val="2001"/>
      <sheetName val="2002"/>
      <sheetName val="Premium summary"/>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Trans_Letter"/>
      <sheetName val="Index"/>
      <sheetName val="Abbreviations"/>
      <sheetName val="Lead_Index"/>
      <sheetName val="Lead PL"/>
      <sheetName val="Lead BS"/>
      <sheetName val="Recon_Index"/>
      <sheetName val="R1"/>
      <sheetName val="R2"/>
      <sheetName val="R3"/>
      <sheetName val="R4"/>
      <sheetName val="R5"/>
      <sheetName val="PL_Index"/>
      <sheetName val="PL1"/>
      <sheetName val="PL2"/>
      <sheetName val="PL3"/>
      <sheetName val="PL4"/>
      <sheetName val="PL5"/>
      <sheetName val="PL6"/>
      <sheetName val="PL7"/>
      <sheetName val="PL8"/>
      <sheetName val="PL9"/>
      <sheetName val="PL10"/>
      <sheetName val="PL11-a"/>
      <sheetName val="PL12"/>
      <sheetName val="PL13"/>
      <sheetName val="PL14"/>
      <sheetName val="PL15"/>
      <sheetName val="BS_Index"/>
      <sheetName val="BS1"/>
      <sheetName val="BS2"/>
      <sheetName val="BS3"/>
      <sheetName val="BS4"/>
      <sheetName val="BS5"/>
      <sheetName val="BS6"/>
      <sheetName val="BS7"/>
      <sheetName val="BS8"/>
      <sheetName val="BS9"/>
      <sheetName val="BS10"/>
      <sheetName val="BS11"/>
      <sheetName val="BS12"/>
      <sheetName val="BS13"/>
      <sheetName val="BS14"/>
      <sheetName val="BS15"/>
      <sheetName val="BS16"/>
      <sheetName val="BS17"/>
      <sheetName val="BS18"/>
      <sheetName val="WC_Index"/>
      <sheetName val="WC1"/>
      <sheetName val="WC2"/>
      <sheetName val="Sheet8S"/>
      <sheetName val="Sheet4S"/>
      <sheetName val="Sheet01S"/>
      <sheetName val="Sheet12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E7">
            <v>5.05</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pec"/>
      <sheetName val="Assumptions"/>
      <sheetName val="H-IS"/>
      <sheetName val="H-BS"/>
      <sheetName val="Bloomberg"/>
      <sheetName val="Tabeller och diagram"/>
      <sheetName val="CF-base"/>
      <sheetName val="Rev's &amp; Costs"/>
      <sheetName val="WC"/>
      <sheetName val="PPE"/>
      <sheetName val="FF"/>
      <sheetName val="Taxes"/>
      <sheetName val="IS"/>
      <sheetName val="BS"/>
      <sheetName val="IS-base"/>
      <sheetName val="BS-base"/>
      <sheetName val="CF"/>
      <sheetName val="Valuation"/>
      <sheetName val="Skattesköld-kontroll"/>
      <sheetName val="Summary"/>
      <sheetName val="Blad1"/>
      <sheetName val="Diagram"/>
    </sheetNames>
    <sheetDataSet>
      <sheetData sheetId="0" refreshError="1"/>
      <sheetData sheetId="1"/>
      <sheetData sheetId="2">
        <row r="4">
          <cell r="D4">
            <v>2001</v>
          </cell>
          <cell r="E4">
            <v>2002</v>
          </cell>
          <cell r="F4">
            <v>2003</v>
          </cell>
          <cell r="G4">
            <v>2004</v>
          </cell>
          <cell r="H4">
            <v>2005</v>
          </cell>
        </row>
        <row r="6">
          <cell r="F6">
            <v>202.155</v>
          </cell>
          <cell r="G6">
            <v>201.56399999999999</v>
          </cell>
          <cell r="H6">
            <v>192.68299999999999</v>
          </cell>
        </row>
      </sheetData>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 do not import"/>
      <sheetName val="Q of E cover - do not import"/>
      <sheetName val="Earnings summary"/>
      <sheetName val="KPIs"/>
      <sheetName val="Adjusted EBITDA"/>
      <sheetName val="EBITDA Bridge"/>
      <sheetName val="Pro forma EBITDA"/>
      <sheetName val="Quarterly P&amp;L"/>
      <sheetName val="Monthly P&amp;L - continuous"/>
      <sheetName val="Monthly P&amp;L - seasonality"/>
      <sheetName val="Revenue by product &amp; customer"/>
      <sheetName val="Annual growth by segment"/>
      <sheetName val="Growth drivers"/>
      <sheetName val="Gross to net sales"/>
      <sheetName val="Analysis of CoS"/>
      <sheetName val="Operating expenses"/>
      <sheetName val="Employee benefits"/>
      <sheetName val="EBITDA % improv. vs prior year "/>
      <sheetName val="Current trading"/>
      <sheetName val="LTM"/>
      <sheetName val="Full year outturn"/>
      <sheetName val="Standalone costs"/>
      <sheetName val="FX exposure"/>
      <sheetName val="Sensitivity analysis"/>
      <sheetName val="Key customers"/>
      <sheetName val="Key suppliers"/>
      <sheetName val="Booked and pipeline analysis"/>
      <sheetName val="Q of CF cover - do not import"/>
      <sheetName val="Lead cash flow"/>
      <sheetName val="EBITDA to CF conversion"/>
      <sheetName val="Capex breakdown"/>
      <sheetName val="Q of NA cover - do not import"/>
      <sheetName val="Lead BS - IAS"/>
      <sheetName val="Lead BS - NA"/>
      <sheetName val="Pro forma BS"/>
      <sheetName val="Inventory breakdown"/>
      <sheetName val="Inventory reserve"/>
      <sheetName val="Accounts receivable ageing"/>
      <sheetName val="Rollforward of AR"/>
      <sheetName val="Accounts payable"/>
      <sheetName val="Accounts payable ageing"/>
      <sheetName val="PPE"/>
      <sheetName val="Fixed assets"/>
      <sheetName val="Prepaid &amp; other current assets"/>
      <sheetName val="Intangible assets"/>
      <sheetName val="Other assets"/>
      <sheetName val="Accrued expenses"/>
      <sheetName val="Other current liabilities"/>
      <sheetName val="Debt"/>
      <sheetName val="Equity rollforward"/>
      <sheetName val="Unfunded obligations"/>
      <sheetName val="Cash waterfall analysis"/>
      <sheetName val="Adjustments to enterprise value"/>
      <sheetName val="WC cover - do not import"/>
      <sheetName val="WC - monthly - year on year"/>
      <sheetName val="WC - monthly -continuous"/>
      <sheetName val="Adjusted working capital"/>
      <sheetName val="Net WC (+ data pages)"/>
      <sheetName val="WC (high-low) (+data pages)"/>
      <sheetName val="WC analytics (+data pages)"/>
      <sheetName val="WC indicators (+data pages)"/>
      <sheetName val="WC sales seas.(+further pages)"/>
      <sheetName val="WC sales seas.2(+data pages)"/>
      <sheetName val="FY04 WC detail (data page)"/>
      <sheetName val="FY05 WC detail (data page)"/>
      <sheetName val="FY06 WC detail (data page)"/>
      <sheetName val="TF subsect cover-do not import"/>
      <sheetName val="Mngt to stat rec"/>
      <sheetName val="Hist accuracy of budget"/>
      <sheetName val="Price vol cover - do not import"/>
      <sheetName val="Price volume profit variance"/>
      <sheetName val="Price volume sales variance"/>
      <sheetName val="Price-vol summary (+data pages)"/>
      <sheetName val="Price-vol (data page 1)"/>
      <sheetName val="Price-vol (data page 2)"/>
      <sheetName val="Price-vol (data page 3)"/>
      <sheetName val="Price-vol (data page 4)"/>
      <sheetName val="Price-vol (data page 5)"/>
      <sheetName val="Chart pages cover-do not import"/>
      <sheetName val="Line chart"/>
      <sheetName val="Stacked column chart"/>
      <sheetName val="Bar chart"/>
      <sheetName val="Clustered column"/>
      <sheetName val="Column-line on 2 axis chart"/>
      <sheetName val="Bubble chart"/>
      <sheetName val="Blocked area chart"/>
      <sheetName val="Sheet8S"/>
      <sheetName val="Sheet4S"/>
      <sheetName val="Sheet01S"/>
      <sheetName val="Sheet12S"/>
      <sheetName val="FY0 WC detail (data page)"/>
    </sheetNames>
    <sheetDataSet>
      <sheetData sheetId="0" refreshError="1"/>
      <sheetData sheetId="1" refreshError="1"/>
      <sheetData sheetId="2" refreshError="1"/>
      <sheetData sheetId="3" refreshError="1"/>
      <sheetData sheetId="4" refreshError="1"/>
      <sheetData sheetId="5" refreshError="1">
        <row r="6">
          <cell r="A6" t="str">
            <v>Currency:</v>
          </cell>
          <cell r="F6" t="str">
            <v>end points</v>
          </cell>
          <cell r="G6" t="str">
            <v>blank neg</v>
          </cell>
          <cell r="H6" t="str">
            <v>red neg</v>
          </cell>
          <cell r="I6" t="str">
            <v>grn neg</v>
          </cell>
          <cell r="J6" t="str">
            <v>blank pos</v>
          </cell>
          <cell r="K6" t="str">
            <v>red pos</v>
          </cell>
          <cell r="L6" t="str">
            <v>grn pos</v>
          </cell>
        </row>
        <row r="7">
          <cell r="A7" t="str">
            <v>FY[xx] EBITDA</v>
          </cell>
          <cell r="F7">
            <v>0</v>
          </cell>
        </row>
        <row r="8">
          <cell r="A8" t="str">
            <v xml:space="preserve"> FYxxA A</v>
          </cell>
          <cell r="G8">
            <v>0</v>
          </cell>
          <cell r="H8">
            <v>0</v>
          </cell>
          <cell r="I8">
            <v>0</v>
          </cell>
          <cell r="J8">
            <v>0</v>
          </cell>
          <cell r="K8">
            <v>0</v>
          </cell>
          <cell r="L8">
            <v>0</v>
          </cell>
        </row>
        <row r="9">
          <cell r="A9" t="str">
            <v>FYxxA B</v>
          </cell>
          <cell r="G9">
            <v>0</v>
          </cell>
          <cell r="H9">
            <v>0</v>
          </cell>
          <cell r="I9">
            <v>0</v>
          </cell>
          <cell r="J9">
            <v>0</v>
          </cell>
          <cell r="K9">
            <v>0</v>
          </cell>
          <cell r="L9">
            <v>0</v>
          </cell>
        </row>
        <row r="10">
          <cell r="A10" t="str">
            <v>FYxxA C</v>
          </cell>
          <cell r="G10">
            <v>0</v>
          </cell>
          <cell r="H10">
            <v>0</v>
          </cell>
          <cell r="I10">
            <v>0</v>
          </cell>
          <cell r="J10">
            <v>0</v>
          </cell>
          <cell r="K10">
            <v>0</v>
          </cell>
          <cell r="L10">
            <v>0</v>
          </cell>
        </row>
        <row r="11">
          <cell r="A11" t="str">
            <v>FYxxA D</v>
          </cell>
          <cell r="G11">
            <v>0</v>
          </cell>
          <cell r="H11">
            <v>0</v>
          </cell>
          <cell r="I11">
            <v>0</v>
          </cell>
          <cell r="J11">
            <v>0</v>
          </cell>
          <cell r="K11">
            <v>0</v>
          </cell>
          <cell r="L11">
            <v>0</v>
          </cell>
        </row>
        <row r="12">
          <cell r="A12" t="str">
            <v>FYxxA E</v>
          </cell>
          <cell r="G12">
            <v>0</v>
          </cell>
          <cell r="H12">
            <v>0</v>
          </cell>
          <cell r="I12">
            <v>0</v>
          </cell>
          <cell r="J12">
            <v>0</v>
          </cell>
          <cell r="K12">
            <v>0</v>
          </cell>
          <cell r="L12">
            <v>0</v>
          </cell>
        </row>
        <row r="13">
          <cell r="A13" t="str">
            <v>FYxxA F</v>
          </cell>
          <cell r="G13">
            <v>0</v>
          </cell>
          <cell r="H13">
            <v>0</v>
          </cell>
          <cell r="I13">
            <v>0</v>
          </cell>
          <cell r="J13">
            <v>0</v>
          </cell>
          <cell r="K13">
            <v>0</v>
          </cell>
          <cell r="L13">
            <v>0</v>
          </cell>
        </row>
        <row r="14">
          <cell r="A14" t="str">
            <v>FYxxA G</v>
          </cell>
          <cell r="G14">
            <v>0</v>
          </cell>
          <cell r="H14">
            <v>0</v>
          </cell>
          <cell r="I14">
            <v>0</v>
          </cell>
          <cell r="J14">
            <v>0</v>
          </cell>
          <cell r="K14">
            <v>0</v>
          </cell>
          <cell r="L14">
            <v>0</v>
          </cell>
        </row>
        <row r="15">
          <cell r="A15" t="str">
            <v>FYxxA H</v>
          </cell>
          <cell r="G15">
            <v>0</v>
          </cell>
          <cell r="H15">
            <v>0</v>
          </cell>
          <cell r="I15">
            <v>0</v>
          </cell>
          <cell r="J15">
            <v>0</v>
          </cell>
          <cell r="K15">
            <v>0</v>
          </cell>
          <cell r="L15">
            <v>0</v>
          </cell>
        </row>
        <row r="16">
          <cell r="A16" t="str">
            <v>FYxxA I</v>
          </cell>
          <cell r="G16">
            <v>0</v>
          </cell>
          <cell r="H16">
            <v>0</v>
          </cell>
          <cell r="I16">
            <v>0</v>
          </cell>
          <cell r="J16">
            <v>0</v>
          </cell>
          <cell r="K16">
            <v>0</v>
          </cell>
          <cell r="L16">
            <v>0</v>
          </cell>
        </row>
        <row r="17">
          <cell r="A17" t="str">
            <v>FYxxA J</v>
          </cell>
          <cell r="G17">
            <v>0</v>
          </cell>
          <cell r="H17">
            <v>0</v>
          </cell>
          <cell r="I17">
            <v>0</v>
          </cell>
          <cell r="J17">
            <v>0</v>
          </cell>
          <cell r="K17">
            <v>0</v>
          </cell>
          <cell r="L17">
            <v>0</v>
          </cell>
        </row>
        <row r="18">
          <cell r="A18" t="str">
            <v>FYxxA K</v>
          </cell>
          <cell r="G18">
            <v>0</v>
          </cell>
          <cell r="H18">
            <v>0</v>
          </cell>
          <cell r="I18">
            <v>0</v>
          </cell>
          <cell r="J18">
            <v>0</v>
          </cell>
          <cell r="K18">
            <v>0</v>
          </cell>
          <cell r="L18">
            <v>0</v>
          </cell>
        </row>
        <row r="19">
          <cell r="A19" t="str">
            <v>FYxxA L</v>
          </cell>
          <cell r="G19">
            <v>0</v>
          </cell>
          <cell r="H19">
            <v>0</v>
          </cell>
          <cell r="I19">
            <v>0</v>
          </cell>
          <cell r="J19">
            <v>0</v>
          </cell>
          <cell r="K19">
            <v>0</v>
          </cell>
          <cell r="L19">
            <v>0</v>
          </cell>
        </row>
        <row r="20">
          <cell r="A20" t="str">
            <v>FYxxA M</v>
          </cell>
          <cell r="G20">
            <v>0</v>
          </cell>
          <cell r="H20">
            <v>0</v>
          </cell>
          <cell r="I20">
            <v>0</v>
          </cell>
          <cell r="J20">
            <v>0</v>
          </cell>
          <cell r="K20">
            <v>0</v>
          </cell>
          <cell r="L20">
            <v>0</v>
          </cell>
        </row>
        <row r="21">
          <cell r="A21" t="str">
            <v>FYxxA N</v>
          </cell>
          <cell r="G21">
            <v>0</v>
          </cell>
          <cell r="H21">
            <v>0</v>
          </cell>
          <cell r="I21">
            <v>0</v>
          </cell>
          <cell r="J21">
            <v>0</v>
          </cell>
          <cell r="K21">
            <v>0</v>
          </cell>
          <cell r="L21">
            <v>0</v>
          </cell>
        </row>
        <row r="22">
          <cell r="A22" t="str">
            <v>FYxxA O</v>
          </cell>
          <cell r="G22">
            <v>0</v>
          </cell>
          <cell r="H22">
            <v>0</v>
          </cell>
          <cell r="I22">
            <v>0</v>
          </cell>
          <cell r="J22">
            <v>0</v>
          </cell>
          <cell r="K22">
            <v>0</v>
          </cell>
          <cell r="L22">
            <v>0</v>
          </cell>
        </row>
        <row r="23">
          <cell r="A23" t="str">
            <v>FY[xx] EBITDA</v>
          </cell>
          <cell r="F23">
            <v>0</v>
          </cell>
          <cell r="G23">
            <v>0</v>
          </cell>
          <cell r="H23">
            <v>0</v>
          </cell>
          <cell r="I23">
            <v>0</v>
          </cell>
          <cell r="J23">
            <v>0</v>
          </cell>
          <cell r="K23">
            <v>0</v>
          </cell>
          <cell r="L23">
            <v>0</v>
          </cell>
        </row>
        <row r="24">
          <cell r="A24" t="str">
            <v>FYxxA A</v>
          </cell>
          <cell r="G24">
            <v>0</v>
          </cell>
          <cell r="H24">
            <v>0</v>
          </cell>
          <cell r="I24">
            <v>0</v>
          </cell>
          <cell r="J24">
            <v>0</v>
          </cell>
          <cell r="K24">
            <v>0</v>
          </cell>
          <cell r="L24">
            <v>0</v>
          </cell>
        </row>
        <row r="25">
          <cell r="A25" t="str">
            <v>FYxxA B</v>
          </cell>
          <cell r="G25">
            <v>0</v>
          </cell>
          <cell r="H25">
            <v>0</v>
          </cell>
          <cell r="I25">
            <v>0</v>
          </cell>
          <cell r="J25">
            <v>0</v>
          </cell>
          <cell r="K25">
            <v>0</v>
          </cell>
          <cell r="L25">
            <v>0</v>
          </cell>
        </row>
        <row r="26">
          <cell r="A26" t="str">
            <v>FYxxA C</v>
          </cell>
          <cell r="G26">
            <v>0</v>
          </cell>
          <cell r="H26">
            <v>0</v>
          </cell>
          <cell r="I26">
            <v>0</v>
          </cell>
          <cell r="J26">
            <v>0</v>
          </cell>
          <cell r="K26">
            <v>0</v>
          </cell>
          <cell r="L26">
            <v>0</v>
          </cell>
        </row>
        <row r="27">
          <cell r="A27" t="str">
            <v>FYxxA D</v>
          </cell>
          <cell r="G27">
            <v>0</v>
          </cell>
          <cell r="H27">
            <v>0</v>
          </cell>
          <cell r="I27">
            <v>0</v>
          </cell>
          <cell r="J27">
            <v>0</v>
          </cell>
          <cell r="K27">
            <v>0</v>
          </cell>
          <cell r="L27">
            <v>0</v>
          </cell>
        </row>
        <row r="28">
          <cell r="A28" t="str">
            <v>FYxxA E</v>
          </cell>
          <cell r="G28">
            <v>0</v>
          </cell>
          <cell r="H28">
            <v>0</v>
          </cell>
          <cell r="I28">
            <v>0</v>
          </cell>
          <cell r="J28">
            <v>0</v>
          </cell>
          <cell r="K28">
            <v>0</v>
          </cell>
          <cell r="L28">
            <v>0</v>
          </cell>
        </row>
        <row r="29">
          <cell r="A29" t="str">
            <v>FYxxA F</v>
          </cell>
          <cell r="G29">
            <v>0</v>
          </cell>
          <cell r="H29">
            <v>0</v>
          </cell>
          <cell r="I29">
            <v>0</v>
          </cell>
          <cell r="J29">
            <v>0</v>
          </cell>
          <cell r="K29">
            <v>0</v>
          </cell>
          <cell r="L29">
            <v>0</v>
          </cell>
        </row>
        <row r="30">
          <cell r="A30" t="str">
            <v>FYxxA G</v>
          </cell>
          <cell r="G30">
            <v>0</v>
          </cell>
          <cell r="H30">
            <v>0</v>
          </cell>
          <cell r="I30">
            <v>0</v>
          </cell>
          <cell r="J30">
            <v>0</v>
          </cell>
          <cell r="K30">
            <v>0</v>
          </cell>
          <cell r="L30">
            <v>0</v>
          </cell>
        </row>
        <row r="31">
          <cell r="A31" t="str">
            <v>FYxxA H</v>
          </cell>
          <cell r="G31">
            <v>0</v>
          </cell>
          <cell r="H31">
            <v>0</v>
          </cell>
          <cell r="I31">
            <v>0</v>
          </cell>
          <cell r="J31">
            <v>0</v>
          </cell>
          <cell r="K31">
            <v>0</v>
          </cell>
          <cell r="L31">
            <v>0</v>
          </cell>
        </row>
        <row r="32">
          <cell r="A32" t="str">
            <v>FYxxA I</v>
          </cell>
          <cell r="G32">
            <v>0</v>
          </cell>
          <cell r="H32">
            <v>0</v>
          </cell>
          <cell r="I32">
            <v>0</v>
          </cell>
          <cell r="J32">
            <v>0</v>
          </cell>
          <cell r="K32">
            <v>0</v>
          </cell>
          <cell r="L32">
            <v>0</v>
          </cell>
        </row>
        <row r="33">
          <cell r="A33" t="str">
            <v>FYxxA J</v>
          </cell>
          <cell r="G33">
            <v>0</v>
          </cell>
          <cell r="H33">
            <v>0</v>
          </cell>
          <cell r="I33">
            <v>0</v>
          </cell>
          <cell r="J33">
            <v>0</v>
          </cell>
          <cell r="K33">
            <v>0</v>
          </cell>
          <cell r="L33">
            <v>0</v>
          </cell>
        </row>
        <row r="34">
          <cell r="A34" t="str">
            <v>FYxxA K</v>
          </cell>
          <cell r="G34">
            <v>0</v>
          </cell>
          <cell r="H34">
            <v>0</v>
          </cell>
          <cell r="I34">
            <v>0</v>
          </cell>
          <cell r="J34">
            <v>0</v>
          </cell>
          <cell r="K34">
            <v>0</v>
          </cell>
          <cell r="L34">
            <v>0</v>
          </cell>
        </row>
        <row r="35">
          <cell r="A35" t="str">
            <v>FYxxA L</v>
          </cell>
          <cell r="G35">
            <v>0</v>
          </cell>
          <cell r="H35">
            <v>0</v>
          </cell>
          <cell r="I35">
            <v>0</v>
          </cell>
          <cell r="J35">
            <v>0</v>
          </cell>
          <cell r="K35">
            <v>0</v>
          </cell>
          <cell r="L35">
            <v>0</v>
          </cell>
        </row>
        <row r="36">
          <cell r="A36" t="str">
            <v>FYxxA M</v>
          </cell>
          <cell r="G36">
            <v>0</v>
          </cell>
          <cell r="H36">
            <v>0</v>
          </cell>
          <cell r="I36">
            <v>0</v>
          </cell>
          <cell r="J36">
            <v>0</v>
          </cell>
          <cell r="K36">
            <v>0</v>
          </cell>
          <cell r="L36">
            <v>0</v>
          </cell>
        </row>
        <row r="37">
          <cell r="A37" t="str">
            <v>FYxxA N</v>
          </cell>
          <cell r="G37">
            <v>0</v>
          </cell>
          <cell r="H37">
            <v>0</v>
          </cell>
          <cell r="I37">
            <v>0</v>
          </cell>
          <cell r="J37">
            <v>0</v>
          </cell>
          <cell r="K37">
            <v>0</v>
          </cell>
          <cell r="L37">
            <v>0</v>
          </cell>
        </row>
        <row r="38">
          <cell r="A38" t="str">
            <v>FYxxA O</v>
          </cell>
          <cell r="G38">
            <v>0</v>
          </cell>
          <cell r="H38">
            <v>0</v>
          </cell>
          <cell r="I38">
            <v>0</v>
          </cell>
          <cell r="J38">
            <v>0</v>
          </cell>
          <cell r="K38">
            <v>0</v>
          </cell>
          <cell r="L38">
            <v>0</v>
          </cell>
        </row>
        <row r="39">
          <cell r="A39" t="str">
            <v>FY[xx] EBITDA</v>
          </cell>
          <cell r="F39">
            <v>0</v>
          </cell>
          <cell r="G39">
            <v>0</v>
          </cell>
          <cell r="H39">
            <v>0</v>
          </cell>
          <cell r="I39">
            <v>0</v>
          </cell>
          <cell r="J39">
            <v>0</v>
          </cell>
          <cell r="K39">
            <v>0</v>
          </cell>
          <cell r="L39">
            <v>0</v>
          </cell>
        </row>
        <row r="40">
          <cell r="A40" t="str">
            <v xml:space="preserve">FYxxB A </v>
          </cell>
          <cell r="G40">
            <v>0</v>
          </cell>
          <cell r="H40">
            <v>0</v>
          </cell>
          <cell r="I40">
            <v>0</v>
          </cell>
          <cell r="J40">
            <v>0</v>
          </cell>
          <cell r="K40">
            <v>0</v>
          </cell>
          <cell r="L40">
            <v>0</v>
          </cell>
        </row>
        <row r="41">
          <cell r="A41" t="str">
            <v>FYxxB B</v>
          </cell>
          <cell r="G41">
            <v>0</v>
          </cell>
          <cell r="H41">
            <v>0</v>
          </cell>
          <cell r="I41">
            <v>0</v>
          </cell>
          <cell r="J41">
            <v>0</v>
          </cell>
          <cell r="K41">
            <v>0</v>
          </cell>
          <cell r="L41">
            <v>0</v>
          </cell>
        </row>
        <row r="42">
          <cell r="A42" t="str">
            <v>FYxxB C</v>
          </cell>
          <cell r="G42">
            <v>0</v>
          </cell>
          <cell r="H42">
            <v>0</v>
          </cell>
          <cell r="I42">
            <v>0</v>
          </cell>
          <cell r="J42">
            <v>0</v>
          </cell>
          <cell r="K42">
            <v>0</v>
          </cell>
          <cell r="L42">
            <v>0</v>
          </cell>
        </row>
        <row r="43">
          <cell r="A43" t="str">
            <v>FYxxB D</v>
          </cell>
          <cell r="G43">
            <v>0</v>
          </cell>
          <cell r="H43">
            <v>0</v>
          </cell>
          <cell r="I43">
            <v>0</v>
          </cell>
          <cell r="J43">
            <v>0</v>
          </cell>
          <cell r="K43">
            <v>0</v>
          </cell>
          <cell r="L43">
            <v>0</v>
          </cell>
        </row>
        <row r="44">
          <cell r="A44" t="str">
            <v>FYxxB E</v>
          </cell>
          <cell r="G44">
            <v>0</v>
          </cell>
          <cell r="H44">
            <v>0</v>
          </cell>
          <cell r="I44">
            <v>0</v>
          </cell>
          <cell r="J44">
            <v>0</v>
          </cell>
          <cell r="K44">
            <v>0</v>
          </cell>
          <cell r="L44">
            <v>0</v>
          </cell>
        </row>
        <row r="45">
          <cell r="A45" t="str">
            <v>FYxxB F</v>
          </cell>
          <cell r="G45">
            <v>0</v>
          </cell>
          <cell r="H45">
            <v>0</v>
          </cell>
          <cell r="I45">
            <v>0</v>
          </cell>
          <cell r="J45">
            <v>0</v>
          </cell>
          <cell r="K45">
            <v>0</v>
          </cell>
          <cell r="L45">
            <v>0</v>
          </cell>
        </row>
        <row r="46">
          <cell r="A46" t="str">
            <v>FYxxB G</v>
          </cell>
          <cell r="G46">
            <v>0</v>
          </cell>
          <cell r="H46">
            <v>0</v>
          </cell>
          <cell r="I46">
            <v>0</v>
          </cell>
          <cell r="J46">
            <v>0</v>
          </cell>
          <cell r="K46">
            <v>0</v>
          </cell>
          <cell r="L46">
            <v>0</v>
          </cell>
        </row>
        <row r="47">
          <cell r="A47" t="str">
            <v>FYxxB H</v>
          </cell>
          <cell r="G47">
            <v>0</v>
          </cell>
          <cell r="H47">
            <v>0</v>
          </cell>
          <cell r="I47">
            <v>0</v>
          </cell>
          <cell r="J47">
            <v>0</v>
          </cell>
          <cell r="K47">
            <v>0</v>
          </cell>
          <cell r="L47">
            <v>0</v>
          </cell>
        </row>
        <row r="48">
          <cell r="A48" t="str">
            <v>FYxxB I</v>
          </cell>
          <cell r="G48">
            <v>0</v>
          </cell>
          <cell r="H48">
            <v>0</v>
          </cell>
          <cell r="I48">
            <v>0</v>
          </cell>
          <cell r="J48">
            <v>0</v>
          </cell>
          <cell r="K48">
            <v>0</v>
          </cell>
          <cell r="L48">
            <v>0</v>
          </cell>
        </row>
        <row r="49">
          <cell r="A49" t="str">
            <v>FYxxB J</v>
          </cell>
          <cell r="G49">
            <v>0</v>
          </cell>
          <cell r="H49">
            <v>0</v>
          </cell>
          <cell r="I49">
            <v>0</v>
          </cell>
          <cell r="J49">
            <v>0</v>
          </cell>
          <cell r="K49">
            <v>0</v>
          </cell>
          <cell r="L49">
            <v>0</v>
          </cell>
        </row>
        <row r="50">
          <cell r="A50" t="str">
            <v>FYxxB K</v>
          </cell>
          <cell r="G50">
            <v>0</v>
          </cell>
          <cell r="H50">
            <v>0</v>
          </cell>
          <cell r="I50">
            <v>0</v>
          </cell>
          <cell r="J50">
            <v>0</v>
          </cell>
          <cell r="K50">
            <v>0</v>
          </cell>
          <cell r="L50">
            <v>0</v>
          </cell>
        </row>
        <row r="51">
          <cell r="A51" t="str">
            <v>FYxxB L</v>
          </cell>
          <cell r="G51">
            <v>0</v>
          </cell>
          <cell r="H51">
            <v>0</v>
          </cell>
          <cell r="I51">
            <v>0</v>
          </cell>
          <cell r="J51">
            <v>0</v>
          </cell>
          <cell r="K51">
            <v>0</v>
          </cell>
          <cell r="L51">
            <v>0</v>
          </cell>
        </row>
        <row r="52">
          <cell r="A52" t="str">
            <v>FYxxB M</v>
          </cell>
          <cell r="G52">
            <v>0</v>
          </cell>
          <cell r="H52">
            <v>0</v>
          </cell>
          <cell r="I52">
            <v>0</v>
          </cell>
          <cell r="J52">
            <v>0</v>
          </cell>
          <cell r="K52">
            <v>0</v>
          </cell>
          <cell r="L52">
            <v>0</v>
          </cell>
        </row>
        <row r="53">
          <cell r="A53" t="str">
            <v>FYxxB N</v>
          </cell>
          <cell r="G53">
            <v>0</v>
          </cell>
          <cell r="H53">
            <v>0</v>
          </cell>
          <cell r="I53">
            <v>0</v>
          </cell>
          <cell r="J53">
            <v>0</v>
          </cell>
          <cell r="K53">
            <v>0</v>
          </cell>
          <cell r="L53">
            <v>0</v>
          </cell>
        </row>
        <row r="54">
          <cell r="A54" t="str">
            <v>FYxxB O</v>
          </cell>
          <cell r="G54">
            <v>0</v>
          </cell>
          <cell r="H54">
            <v>0</v>
          </cell>
          <cell r="I54">
            <v>0</v>
          </cell>
          <cell r="J54">
            <v>0</v>
          </cell>
          <cell r="K54">
            <v>0</v>
          </cell>
          <cell r="L54">
            <v>0</v>
          </cell>
        </row>
        <row r="55">
          <cell r="A55" t="str">
            <v>FY[xx] EBITDA</v>
          </cell>
          <cell r="F55">
            <v>0</v>
          </cell>
          <cell r="G55">
            <v>0</v>
          </cell>
          <cell r="H55">
            <v>0</v>
          </cell>
          <cell r="I55">
            <v>0</v>
          </cell>
          <cell r="J55">
            <v>0</v>
          </cell>
          <cell r="K55">
            <v>0</v>
          </cell>
          <cell r="L55">
            <v>0</v>
          </cell>
        </row>
        <row r="56">
          <cell r="A56" t="str">
            <v xml:space="preserve">FYxxB A </v>
          </cell>
          <cell r="G56">
            <v>0</v>
          </cell>
          <cell r="H56">
            <v>0</v>
          </cell>
          <cell r="I56">
            <v>0</v>
          </cell>
          <cell r="J56">
            <v>0</v>
          </cell>
          <cell r="K56">
            <v>0</v>
          </cell>
          <cell r="L56">
            <v>0</v>
          </cell>
        </row>
        <row r="57">
          <cell r="A57" t="str">
            <v>FYxxB B</v>
          </cell>
          <cell r="G57">
            <v>0</v>
          </cell>
          <cell r="H57">
            <v>0</v>
          </cell>
          <cell r="I57">
            <v>0</v>
          </cell>
          <cell r="J57">
            <v>0</v>
          </cell>
          <cell r="K57">
            <v>0</v>
          </cell>
          <cell r="L57">
            <v>0</v>
          </cell>
        </row>
        <row r="58">
          <cell r="A58" t="str">
            <v>FYxxB C</v>
          </cell>
          <cell r="G58">
            <v>0</v>
          </cell>
          <cell r="H58">
            <v>0</v>
          </cell>
          <cell r="I58">
            <v>0</v>
          </cell>
          <cell r="J58">
            <v>0</v>
          </cell>
          <cell r="K58">
            <v>0</v>
          </cell>
          <cell r="L58">
            <v>0</v>
          </cell>
        </row>
        <row r="59">
          <cell r="A59" t="str">
            <v>FYxxB D</v>
          </cell>
          <cell r="G59">
            <v>0</v>
          </cell>
          <cell r="H59">
            <v>0</v>
          </cell>
          <cell r="I59">
            <v>0</v>
          </cell>
          <cell r="J59">
            <v>0</v>
          </cell>
          <cell r="K59">
            <v>0</v>
          </cell>
          <cell r="L59">
            <v>0</v>
          </cell>
        </row>
        <row r="60">
          <cell r="A60" t="str">
            <v>FYxxB E</v>
          </cell>
          <cell r="G60">
            <v>0</v>
          </cell>
          <cell r="H60">
            <v>0</v>
          </cell>
          <cell r="I60">
            <v>0</v>
          </cell>
          <cell r="J60">
            <v>0</v>
          </cell>
          <cell r="K60">
            <v>0</v>
          </cell>
          <cell r="L60">
            <v>0</v>
          </cell>
        </row>
        <row r="61">
          <cell r="A61" t="str">
            <v>FYxxB F</v>
          </cell>
          <cell r="G61">
            <v>0</v>
          </cell>
          <cell r="H61">
            <v>0</v>
          </cell>
          <cell r="I61">
            <v>0</v>
          </cell>
          <cell r="J61">
            <v>0</v>
          </cell>
          <cell r="K61">
            <v>0</v>
          </cell>
          <cell r="L61">
            <v>0</v>
          </cell>
        </row>
        <row r="62">
          <cell r="A62" t="str">
            <v>FYxxB G</v>
          </cell>
          <cell r="G62">
            <v>0</v>
          </cell>
          <cell r="H62">
            <v>0</v>
          </cell>
          <cell r="I62">
            <v>0</v>
          </cell>
          <cell r="J62">
            <v>0</v>
          </cell>
          <cell r="K62">
            <v>0</v>
          </cell>
          <cell r="L62">
            <v>0</v>
          </cell>
        </row>
        <row r="63">
          <cell r="A63" t="str">
            <v>FYxxB H</v>
          </cell>
          <cell r="G63">
            <v>0</v>
          </cell>
          <cell r="H63">
            <v>0</v>
          </cell>
          <cell r="I63">
            <v>0</v>
          </cell>
          <cell r="J63">
            <v>0</v>
          </cell>
          <cell r="K63">
            <v>0</v>
          </cell>
          <cell r="L63">
            <v>0</v>
          </cell>
        </row>
        <row r="64">
          <cell r="A64" t="str">
            <v>FYxxB I</v>
          </cell>
          <cell r="G64">
            <v>0</v>
          </cell>
          <cell r="H64">
            <v>0</v>
          </cell>
          <cell r="I64">
            <v>0</v>
          </cell>
          <cell r="J64">
            <v>0</v>
          </cell>
          <cell r="K64">
            <v>0</v>
          </cell>
          <cell r="L64">
            <v>0</v>
          </cell>
        </row>
        <row r="65">
          <cell r="A65" t="str">
            <v>FYxxB J</v>
          </cell>
          <cell r="G65">
            <v>0</v>
          </cell>
          <cell r="H65">
            <v>0</v>
          </cell>
          <cell r="I65">
            <v>0</v>
          </cell>
          <cell r="J65">
            <v>0</v>
          </cell>
          <cell r="K65">
            <v>0</v>
          </cell>
          <cell r="L65">
            <v>0</v>
          </cell>
        </row>
        <row r="66">
          <cell r="A66" t="str">
            <v>FYxxB K</v>
          </cell>
          <cell r="G66">
            <v>0</v>
          </cell>
          <cell r="H66">
            <v>0</v>
          </cell>
          <cell r="I66">
            <v>0</v>
          </cell>
          <cell r="J66">
            <v>0</v>
          </cell>
          <cell r="K66">
            <v>0</v>
          </cell>
          <cell r="L66">
            <v>0</v>
          </cell>
        </row>
        <row r="67">
          <cell r="A67" t="str">
            <v>FYxxB L</v>
          </cell>
          <cell r="G67">
            <v>0</v>
          </cell>
          <cell r="H67">
            <v>0</v>
          </cell>
          <cell r="I67">
            <v>0</v>
          </cell>
          <cell r="J67">
            <v>0</v>
          </cell>
          <cell r="K67">
            <v>0</v>
          </cell>
          <cell r="L67">
            <v>0</v>
          </cell>
        </row>
        <row r="68">
          <cell r="A68" t="str">
            <v>FYxxB M</v>
          </cell>
          <cell r="G68">
            <v>0</v>
          </cell>
          <cell r="H68">
            <v>0</v>
          </cell>
          <cell r="I68">
            <v>0</v>
          </cell>
          <cell r="J68">
            <v>0</v>
          </cell>
          <cell r="K68">
            <v>0</v>
          </cell>
          <cell r="L68">
            <v>0</v>
          </cell>
        </row>
        <row r="69">
          <cell r="A69" t="str">
            <v>FYxxB N</v>
          </cell>
          <cell r="G69">
            <v>0</v>
          </cell>
          <cell r="H69">
            <v>0</v>
          </cell>
          <cell r="I69">
            <v>0</v>
          </cell>
          <cell r="J69">
            <v>0</v>
          </cell>
          <cell r="K69">
            <v>0</v>
          </cell>
          <cell r="L69">
            <v>0</v>
          </cell>
        </row>
        <row r="70">
          <cell r="A70" t="str">
            <v>FYxxB O</v>
          </cell>
          <cell r="G70">
            <v>0</v>
          </cell>
          <cell r="H70">
            <v>0</v>
          </cell>
          <cell r="I70">
            <v>0</v>
          </cell>
          <cell r="J70">
            <v>0</v>
          </cell>
          <cell r="K70">
            <v>0</v>
          </cell>
          <cell r="L70">
            <v>0</v>
          </cell>
        </row>
        <row r="71">
          <cell r="A71" t="str">
            <v>FY[xx] EBITDA</v>
          </cell>
          <cell r="F71">
            <v>0</v>
          </cell>
          <cell r="G71">
            <v>0</v>
          </cell>
          <cell r="H71">
            <v>0</v>
          </cell>
          <cell r="I71">
            <v>0</v>
          </cell>
          <cell r="J71">
            <v>0</v>
          </cell>
          <cell r="K71">
            <v>0</v>
          </cell>
          <cell r="L71">
            <v>0</v>
          </cell>
        </row>
        <row r="72">
          <cell r="A72" t="str">
            <v xml:space="preserve">FYxxB A </v>
          </cell>
          <cell r="G72">
            <v>0</v>
          </cell>
          <cell r="H72">
            <v>0</v>
          </cell>
          <cell r="I72">
            <v>0</v>
          </cell>
          <cell r="J72">
            <v>0</v>
          </cell>
          <cell r="K72">
            <v>0</v>
          </cell>
          <cell r="L72">
            <v>0</v>
          </cell>
        </row>
        <row r="73">
          <cell r="A73" t="str">
            <v>FYxxB B</v>
          </cell>
          <cell r="G73">
            <v>0</v>
          </cell>
          <cell r="H73">
            <v>0</v>
          </cell>
          <cell r="I73">
            <v>0</v>
          </cell>
          <cell r="J73">
            <v>0</v>
          </cell>
          <cell r="K73">
            <v>0</v>
          </cell>
          <cell r="L73">
            <v>0</v>
          </cell>
        </row>
        <row r="74">
          <cell r="A74" t="str">
            <v>FYxxB C</v>
          </cell>
          <cell r="G74">
            <v>0</v>
          </cell>
          <cell r="H74">
            <v>0</v>
          </cell>
          <cell r="I74">
            <v>0</v>
          </cell>
          <cell r="J74">
            <v>0</v>
          </cell>
          <cell r="K74">
            <v>0</v>
          </cell>
          <cell r="L74">
            <v>0</v>
          </cell>
        </row>
        <row r="75">
          <cell r="A75" t="str">
            <v>FYxxB D</v>
          </cell>
          <cell r="G75">
            <v>0</v>
          </cell>
          <cell r="H75">
            <v>0</v>
          </cell>
          <cell r="I75">
            <v>0</v>
          </cell>
          <cell r="J75">
            <v>0</v>
          </cell>
          <cell r="K75">
            <v>0</v>
          </cell>
          <cell r="L75">
            <v>0</v>
          </cell>
        </row>
        <row r="76">
          <cell r="A76" t="str">
            <v>FYxxB E</v>
          </cell>
          <cell r="G76">
            <v>0</v>
          </cell>
          <cell r="H76">
            <v>0</v>
          </cell>
          <cell r="I76">
            <v>0</v>
          </cell>
          <cell r="J76">
            <v>0</v>
          </cell>
          <cell r="K76">
            <v>0</v>
          </cell>
          <cell r="L76">
            <v>0</v>
          </cell>
        </row>
        <row r="77">
          <cell r="A77" t="str">
            <v>FYxxB F</v>
          </cell>
          <cell r="G77">
            <v>0</v>
          </cell>
          <cell r="H77">
            <v>0</v>
          </cell>
          <cell r="I77">
            <v>0</v>
          </cell>
          <cell r="J77">
            <v>0</v>
          </cell>
          <cell r="K77">
            <v>0</v>
          </cell>
          <cell r="L77">
            <v>0</v>
          </cell>
        </row>
        <row r="78">
          <cell r="A78" t="str">
            <v>FYxxB G</v>
          </cell>
          <cell r="G78">
            <v>0</v>
          </cell>
          <cell r="H78">
            <v>0</v>
          </cell>
          <cell r="I78">
            <v>0</v>
          </cell>
          <cell r="J78">
            <v>0</v>
          </cell>
          <cell r="K78">
            <v>0</v>
          </cell>
          <cell r="L78">
            <v>0</v>
          </cell>
        </row>
        <row r="79">
          <cell r="A79" t="str">
            <v>FYxxB H</v>
          </cell>
          <cell r="G79">
            <v>0</v>
          </cell>
          <cell r="H79">
            <v>0</v>
          </cell>
          <cell r="I79">
            <v>0</v>
          </cell>
          <cell r="J79">
            <v>0</v>
          </cell>
          <cell r="K79">
            <v>0</v>
          </cell>
          <cell r="L79">
            <v>0</v>
          </cell>
        </row>
        <row r="80">
          <cell r="A80" t="str">
            <v>FYxxB I</v>
          </cell>
          <cell r="G80">
            <v>0</v>
          </cell>
          <cell r="H80">
            <v>0</v>
          </cell>
          <cell r="I80">
            <v>0</v>
          </cell>
          <cell r="J80">
            <v>0</v>
          </cell>
          <cell r="K80">
            <v>0</v>
          </cell>
          <cell r="L80">
            <v>0</v>
          </cell>
        </row>
        <row r="81">
          <cell r="A81" t="str">
            <v>FYxxB J</v>
          </cell>
          <cell r="G81">
            <v>0</v>
          </cell>
          <cell r="H81">
            <v>0</v>
          </cell>
          <cell r="I81">
            <v>0</v>
          </cell>
          <cell r="J81">
            <v>0</v>
          </cell>
          <cell r="K81">
            <v>0</v>
          </cell>
          <cell r="L81">
            <v>0</v>
          </cell>
        </row>
        <row r="82">
          <cell r="A82" t="str">
            <v>FYxxB K</v>
          </cell>
          <cell r="G82">
            <v>0</v>
          </cell>
          <cell r="H82">
            <v>0</v>
          </cell>
          <cell r="I82">
            <v>0</v>
          </cell>
          <cell r="J82">
            <v>0</v>
          </cell>
          <cell r="K82">
            <v>0</v>
          </cell>
          <cell r="L82">
            <v>0</v>
          </cell>
        </row>
        <row r="83">
          <cell r="A83" t="str">
            <v>FYxxB L</v>
          </cell>
          <cell r="G83">
            <v>0</v>
          </cell>
          <cell r="H83">
            <v>0</v>
          </cell>
          <cell r="I83">
            <v>0</v>
          </cell>
          <cell r="J83">
            <v>0</v>
          </cell>
          <cell r="K83">
            <v>0</v>
          </cell>
          <cell r="L83">
            <v>0</v>
          </cell>
        </row>
        <row r="84">
          <cell r="A84" t="str">
            <v>FYxxB M</v>
          </cell>
          <cell r="G84">
            <v>0</v>
          </cell>
          <cell r="H84">
            <v>0</v>
          </cell>
          <cell r="I84">
            <v>0</v>
          </cell>
          <cell r="J84">
            <v>0</v>
          </cell>
          <cell r="K84">
            <v>0</v>
          </cell>
          <cell r="L84">
            <v>0</v>
          </cell>
        </row>
        <row r="85">
          <cell r="A85" t="str">
            <v>FYxxB N</v>
          </cell>
          <cell r="G85">
            <v>0</v>
          </cell>
          <cell r="H85">
            <v>0</v>
          </cell>
          <cell r="I85">
            <v>0</v>
          </cell>
          <cell r="J85">
            <v>0</v>
          </cell>
          <cell r="K85">
            <v>0</v>
          </cell>
          <cell r="L85">
            <v>0</v>
          </cell>
        </row>
        <row r="86">
          <cell r="A86" t="str">
            <v>FYxxB O</v>
          </cell>
          <cell r="G86">
            <v>0</v>
          </cell>
          <cell r="H86">
            <v>0</v>
          </cell>
          <cell r="I86">
            <v>0</v>
          </cell>
          <cell r="J86">
            <v>0</v>
          </cell>
          <cell r="K86">
            <v>0</v>
          </cell>
          <cell r="L86">
            <v>0</v>
          </cell>
        </row>
        <row r="87">
          <cell r="A87" t="str">
            <v>FY[xx] EBITDA</v>
          </cell>
          <cell r="F87">
            <v>0</v>
          </cell>
          <cell r="G87">
            <v>0</v>
          </cell>
          <cell r="H87">
            <v>0</v>
          </cell>
          <cell r="I87">
            <v>0</v>
          </cell>
          <cell r="J87">
            <v>0</v>
          </cell>
          <cell r="K87">
            <v>0</v>
          </cell>
          <cell r="L87">
            <v>0</v>
          </cell>
        </row>
        <row r="88">
          <cell r="A88" t="str">
            <v xml:space="preserve">FYxxB A </v>
          </cell>
          <cell r="G88">
            <v>0</v>
          </cell>
          <cell r="H88">
            <v>0</v>
          </cell>
          <cell r="I88">
            <v>0</v>
          </cell>
          <cell r="J88">
            <v>0</v>
          </cell>
          <cell r="K88">
            <v>0</v>
          </cell>
          <cell r="L88">
            <v>0</v>
          </cell>
        </row>
        <row r="89">
          <cell r="A89" t="str">
            <v>FYxxB B</v>
          </cell>
          <cell r="G89">
            <v>0</v>
          </cell>
          <cell r="H89">
            <v>0</v>
          </cell>
          <cell r="I89">
            <v>0</v>
          </cell>
          <cell r="J89">
            <v>0</v>
          </cell>
          <cell r="K89">
            <v>0</v>
          </cell>
          <cell r="L89">
            <v>0</v>
          </cell>
        </row>
        <row r="90">
          <cell r="A90" t="str">
            <v>FYxxB C</v>
          </cell>
          <cell r="G90">
            <v>0</v>
          </cell>
          <cell r="H90">
            <v>0</v>
          </cell>
          <cell r="I90">
            <v>0</v>
          </cell>
          <cell r="J90">
            <v>0</v>
          </cell>
          <cell r="K90">
            <v>0</v>
          </cell>
          <cell r="L90">
            <v>0</v>
          </cell>
        </row>
        <row r="91">
          <cell r="A91" t="str">
            <v>FYxxB D</v>
          </cell>
          <cell r="G91">
            <v>0</v>
          </cell>
          <cell r="H91">
            <v>0</v>
          </cell>
          <cell r="I91">
            <v>0</v>
          </cell>
          <cell r="J91">
            <v>0</v>
          </cell>
          <cell r="K91">
            <v>0</v>
          </cell>
          <cell r="L91">
            <v>0</v>
          </cell>
        </row>
        <row r="92">
          <cell r="A92" t="str">
            <v>FYxxB E</v>
          </cell>
          <cell r="G92">
            <v>0</v>
          </cell>
          <cell r="H92">
            <v>0</v>
          </cell>
          <cell r="I92">
            <v>0</v>
          </cell>
          <cell r="J92">
            <v>0</v>
          </cell>
          <cell r="K92">
            <v>0</v>
          </cell>
          <cell r="L92">
            <v>0</v>
          </cell>
        </row>
        <row r="93">
          <cell r="A93" t="str">
            <v>FYxxB F</v>
          </cell>
          <cell r="G93">
            <v>0</v>
          </cell>
          <cell r="H93">
            <v>0</v>
          </cell>
          <cell r="I93">
            <v>0</v>
          </cell>
          <cell r="J93">
            <v>0</v>
          </cell>
          <cell r="K93">
            <v>0</v>
          </cell>
          <cell r="L93">
            <v>0</v>
          </cell>
        </row>
        <row r="94">
          <cell r="A94" t="str">
            <v>FYxxB G</v>
          </cell>
          <cell r="G94">
            <v>0</v>
          </cell>
          <cell r="H94">
            <v>0</v>
          </cell>
          <cell r="I94">
            <v>0</v>
          </cell>
          <cell r="J94">
            <v>0</v>
          </cell>
          <cell r="K94">
            <v>0</v>
          </cell>
          <cell r="L94">
            <v>0</v>
          </cell>
        </row>
        <row r="95">
          <cell r="A95" t="str">
            <v>FYxxB H</v>
          </cell>
          <cell r="G95">
            <v>0</v>
          </cell>
          <cell r="H95">
            <v>0</v>
          </cell>
          <cell r="I95">
            <v>0</v>
          </cell>
          <cell r="J95">
            <v>0</v>
          </cell>
          <cell r="K95">
            <v>0</v>
          </cell>
          <cell r="L95">
            <v>0</v>
          </cell>
        </row>
        <row r="96">
          <cell r="A96" t="str">
            <v>FYxxB I</v>
          </cell>
          <cell r="G96">
            <v>0</v>
          </cell>
          <cell r="H96">
            <v>0</v>
          </cell>
          <cell r="I96">
            <v>0</v>
          </cell>
          <cell r="J96">
            <v>0</v>
          </cell>
          <cell r="K96">
            <v>0</v>
          </cell>
          <cell r="L96">
            <v>0</v>
          </cell>
        </row>
        <row r="97">
          <cell r="A97" t="str">
            <v>FYxxB J</v>
          </cell>
          <cell r="G97">
            <v>0</v>
          </cell>
          <cell r="H97">
            <v>0</v>
          </cell>
          <cell r="I97">
            <v>0</v>
          </cell>
          <cell r="J97">
            <v>0</v>
          </cell>
          <cell r="K97">
            <v>0</v>
          </cell>
          <cell r="L97">
            <v>0</v>
          </cell>
        </row>
        <row r="98">
          <cell r="A98" t="str">
            <v>FYxxB K</v>
          </cell>
          <cell r="G98">
            <v>0</v>
          </cell>
          <cell r="H98">
            <v>0</v>
          </cell>
          <cell r="I98">
            <v>0</v>
          </cell>
          <cell r="J98">
            <v>0</v>
          </cell>
          <cell r="K98">
            <v>0</v>
          </cell>
          <cell r="L98">
            <v>0</v>
          </cell>
        </row>
        <row r="99">
          <cell r="A99" t="str">
            <v>FYxxB L</v>
          </cell>
          <cell r="G99">
            <v>0</v>
          </cell>
          <cell r="H99">
            <v>0</v>
          </cell>
          <cell r="I99">
            <v>0</v>
          </cell>
          <cell r="J99">
            <v>0</v>
          </cell>
          <cell r="K99">
            <v>0</v>
          </cell>
          <cell r="L99">
            <v>0</v>
          </cell>
        </row>
        <row r="100">
          <cell r="A100" t="str">
            <v>FYxxB M</v>
          </cell>
          <cell r="G100">
            <v>0</v>
          </cell>
          <cell r="H100">
            <v>0</v>
          </cell>
          <cell r="I100">
            <v>0</v>
          </cell>
          <cell r="J100">
            <v>0</v>
          </cell>
          <cell r="K100">
            <v>0</v>
          </cell>
          <cell r="L100">
            <v>0</v>
          </cell>
        </row>
        <row r="101">
          <cell r="A101" t="str">
            <v>FYxxB N</v>
          </cell>
          <cell r="G101">
            <v>0</v>
          </cell>
          <cell r="H101">
            <v>0</v>
          </cell>
          <cell r="I101">
            <v>0</v>
          </cell>
          <cell r="J101">
            <v>0</v>
          </cell>
          <cell r="K101">
            <v>0</v>
          </cell>
          <cell r="L101">
            <v>0</v>
          </cell>
        </row>
        <row r="102">
          <cell r="A102" t="str">
            <v>FYxxB O</v>
          </cell>
          <cell r="G102">
            <v>0</v>
          </cell>
          <cell r="H102">
            <v>0</v>
          </cell>
          <cell r="I102">
            <v>0</v>
          </cell>
          <cell r="J102">
            <v>0</v>
          </cell>
          <cell r="K102">
            <v>0</v>
          </cell>
          <cell r="L102">
            <v>0</v>
          </cell>
        </row>
        <row r="103">
          <cell r="A103" t="str">
            <v>FY[xx] EBITDA</v>
          </cell>
          <cell r="F103">
            <v>0</v>
          </cell>
          <cell r="G103">
            <v>0</v>
          </cell>
          <cell r="H103">
            <v>0</v>
          </cell>
          <cell r="I103">
            <v>0</v>
          </cell>
          <cell r="J103">
            <v>0</v>
          </cell>
          <cell r="K103">
            <v>0</v>
          </cell>
          <cell r="L103">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предопл"/>
    </sheetNames>
    <sheetDataSet>
      <sheetData sheetId="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tt göra"/>
      <sheetName val="Input"/>
      <sheetName val="Balance sheet"/>
      <sheetName val="Sum of Val"/>
      <sheetName val="WARA"/>
      <sheetName val="BEV"/>
      <sheetName val="BEV to pres."/>
      <sheetName val="Cover"/>
      <sheetName val="Revenue detail"/>
      <sheetName val="Technology RFR"/>
      <sheetName val="Brand RFR"/>
      <sheetName val="Customers MEEM"/>
      <sheetName val="CAC"/>
      <sheetName val="Workforce"/>
      <sheetName val="Template"/>
    </sheetNames>
    <sheetDataSet>
      <sheetData sheetId="0"/>
      <sheetData sheetId="1">
        <row r="20">
          <cell r="B20">
            <v>0.02</v>
          </cell>
        </row>
        <row r="22">
          <cell r="B22">
            <v>12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lad1"/>
      <sheetName val="__FDSCACHE__"/>
      <sheetName val="Blad1 (2)"/>
      <sheetName val="Blad2"/>
      <sheetName val="Blad3"/>
    </sheetNames>
    <sheetDataSet>
      <sheetData sheetId="0" refreshError="1">
        <row r="5">
          <cell r="C5" t="str">
            <v>10/30/2006</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списки"/>
      <sheetName val="проверки"/>
    </sheetNames>
    <sheetDataSet>
      <sheetData sheetId="0">
        <row r="1">
          <cell r="C1" t="str">
            <v>"Николаевстандартметрология", инженеры Щербинин В.В, Цегельник Т.Г.</v>
          </cell>
          <cell r="G1" t="str">
            <v xml:space="preserve">Акт обследования от </v>
          </cell>
          <cell r="I1" t="str">
            <v>Завод № 1</v>
          </cell>
        </row>
        <row r="2">
          <cell r="C2" t="str">
            <v>Гл. метролог ООО "Сандора" Мазуров Д.П.</v>
          </cell>
          <cell r="G2" t="str">
            <v>Акт от</v>
          </cell>
          <cell r="I2" t="str">
            <v>Лаборатория, Завод № 1</v>
          </cell>
        </row>
        <row r="3">
          <cell r="C3" t="str">
            <v>Жовтневая СЭС, зав. Баклабораторией Односумова Т.Д.</v>
          </cell>
        </row>
        <row r="4">
          <cell r="C4" t="str">
            <v>Жовтневая СЭС, санитарный врач по гигиене питания Солощенко  И.А.</v>
          </cell>
        </row>
      </sheetData>
      <sheetData sheetId="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списки"/>
      <sheetName val="проверки"/>
    </sheetNames>
    <sheetDataSet>
      <sheetData sheetId="0">
        <row r="1">
          <cell r="C1" t="str">
            <v>"Николаевстандартметрология", инженеры Щербинин В.В, Цегельник Т.Г.</v>
          </cell>
          <cell r="E1" t="str">
            <v>Контроль соблюдения условий проведение измерений производственной измерительной лабораторией ООО "Сандора"</v>
          </cell>
          <cell r="G1" t="str">
            <v xml:space="preserve">Акт обследования от </v>
          </cell>
          <cell r="I1" t="str">
            <v>Завод № 1</v>
          </cell>
        </row>
        <row r="2">
          <cell r="C2" t="str">
            <v>Гл. метролог ООО "Сандора" Мазуров Д.П.</v>
          </cell>
          <cell r="E2" t="str">
            <v>Обследование микробиологической лаборатории ООО "Сандора"</v>
          </cell>
          <cell r="G2" t="str">
            <v>Акт от</v>
          </cell>
          <cell r="I2" t="str">
            <v>Лаборатория, Завод № 1</v>
          </cell>
        </row>
        <row r="3">
          <cell r="C3" t="str">
            <v>Жовтневая СЭС, зав. Баклабораторией Односумова Т.Д.</v>
          </cell>
          <cell r="E3" t="str">
            <v>Плановая проверка завода</v>
          </cell>
        </row>
        <row r="4">
          <cell r="C4" t="str">
            <v>Жовтневая СЭС, санитарный врач по гигиене питания Солощенко  И.А.</v>
          </cell>
          <cell r="E4" t="str">
            <v>Прверка перечня СИТ в производственной лаборатории ПК №1</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19.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varam.gov.lv/lat/fondi/kohez/2014_2020/?doc=18633" TargetMode="External"/><Relationship Id="rId1" Type="http://schemas.openxmlformats.org/officeDocument/2006/relationships/hyperlink" Target="http://eur-lex.europa.eu/legal-content/LV/TXT/?uri=CELEX:32014R0480&amp;forward=true&amp;qid=1433879584982&amp;type=exper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eur-lex.europa.eu/eli/reg/2013/1303?locale=LV" TargetMode="External"/><Relationship Id="rId1" Type="http://schemas.openxmlformats.org/officeDocument/2006/relationships/hyperlink" Target="http://eur-lex.europa.eu/eli/reg/2014/480?locale=LV"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www.varam.gov.lv/in_site/tools/download.php?file=files/text/Finansu_instrumenti/koh_f//VARAM_raditajs_2016.xlsx"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www.varam.gov.lv/in_site/tools/download.php?file=files/text/Finansu_instrumenti/koh_f//VARAM_raditajs_2016.xlsx" TargetMode="Externa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hyperlink" Target="http://www.varam.gov.lv/in_site/tools/download.php?file=files/text/Finansu_instrumenti/koh_f//VARAM_raditajs_2016.xlsx" TargetMode="Externa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4"/>
  <dimension ref="A1:N121"/>
  <sheetViews>
    <sheetView topLeftCell="C1" workbookViewId="0">
      <selection activeCell="E3" sqref="E3"/>
    </sheetView>
  </sheetViews>
  <sheetFormatPr defaultRowHeight="12.75"/>
  <cols>
    <col min="1" max="1" width="30.42578125" style="429" customWidth="1"/>
    <col min="2" max="2" width="24.5703125" style="429" customWidth="1"/>
    <col min="3" max="3" width="21.5703125" style="429" customWidth="1"/>
    <col min="4" max="4" width="33.85546875" style="429" bestFit="1" customWidth="1"/>
    <col min="5" max="5" width="22.28515625" style="429" customWidth="1"/>
    <col min="6" max="6" width="12.5703125" style="429" customWidth="1"/>
    <col min="7" max="7" width="11.7109375" style="429" customWidth="1"/>
    <col min="8" max="8" width="14.42578125" style="429" customWidth="1"/>
    <col min="9" max="9" width="27.140625" style="429" customWidth="1"/>
    <col min="10" max="10" width="29.42578125" style="429" customWidth="1"/>
    <col min="11" max="11" width="9.140625" style="429"/>
    <col min="12" max="12" width="11.28515625" style="429" customWidth="1"/>
    <col min="13" max="13" width="55.28515625" style="429" customWidth="1"/>
    <col min="14" max="16384" width="9.140625" style="429"/>
  </cols>
  <sheetData>
    <row r="1" spans="1:14" ht="34.5" customHeight="1">
      <c r="A1" s="434" t="s">
        <v>263</v>
      </c>
      <c r="B1" s="435" t="s">
        <v>277</v>
      </c>
      <c r="C1" s="436" t="s">
        <v>202</v>
      </c>
      <c r="D1" s="437" t="s">
        <v>278</v>
      </c>
      <c r="E1" s="859" t="s">
        <v>343</v>
      </c>
      <c r="F1" s="860"/>
      <c r="G1" s="442" t="s">
        <v>342</v>
      </c>
      <c r="H1" s="438" t="s">
        <v>333</v>
      </c>
      <c r="I1" s="439" t="s">
        <v>344</v>
      </c>
      <c r="J1" s="10" t="s">
        <v>346</v>
      </c>
      <c r="K1" s="10" t="s">
        <v>231</v>
      </c>
      <c r="L1" s="10" t="s">
        <v>361</v>
      </c>
    </row>
    <row r="2" spans="1:14" ht="42.75" customHeight="1">
      <c r="A2" s="434" t="s">
        <v>440</v>
      </c>
      <c r="B2" s="435" t="s">
        <v>281</v>
      </c>
      <c r="C2" s="436" t="s">
        <v>281</v>
      </c>
      <c r="D2" s="437" t="s">
        <v>281</v>
      </c>
      <c r="E2" s="444" t="s">
        <v>280</v>
      </c>
      <c r="F2" s="433" t="s">
        <v>341</v>
      </c>
      <c r="G2" s="443">
        <f>IF('Dati par projektu, instrukcija'!C6="LŪDZU IZVĒLIETIES!",0,IF('Dati par projektu, instrukcija'!C6="SAM 2.2.1.1. (sistēmas)","SAM 2.2.1.1. (sistēmas)","SAM 2.2.1.2. (digitalizācija)"))</f>
        <v>0</v>
      </c>
      <c r="H2" s="441">
        <v>0.2359</v>
      </c>
      <c r="I2" s="440">
        <f>IF('Dati par projektu, instrukcija'!C8="IEŅĒMUMUS NEGŪSTOŠS PROJEKTS",1,2)</f>
        <v>1</v>
      </c>
      <c r="J2" s="444" t="s">
        <v>537</v>
      </c>
      <c r="K2" s="10" t="s">
        <v>348</v>
      </c>
      <c r="L2" s="10" t="s">
        <v>349</v>
      </c>
      <c r="M2" s="444" t="s">
        <v>280</v>
      </c>
    </row>
    <row r="3" spans="1:14" ht="15" customHeight="1">
      <c r="A3" s="447" t="s">
        <v>436</v>
      </c>
      <c r="B3" s="448">
        <v>1</v>
      </c>
      <c r="C3" s="432">
        <v>0.3</v>
      </c>
      <c r="D3" s="446">
        <v>15</v>
      </c>
      <c r="E3" s="445" t="s">
        <v>539</v>
      </c>
      <c r="F3" s="433" t="str">
        <f>IF('Dati par projektu, instrukcija'!C6=E3,1,"nav")</f>
        <v>nav</v>
      </c>
      <c r="J3" s="10" t="s">
        <v>531</v>
      </c>
      <c r="K3" s="429">
        <v>15</v>
      </c>
      <c r="L3" s="10" t="s">
        <v>350</v>
      </c>
      <c r="M3" s="496" t="s">
        <v>544</v>
      </c>
      <c r="N3" s="429">
        <v>1</v>
      </c>
    </row>
    <row r="4" spans="1:14" ht="15" customHeight="1">
      <c r="A4" s="447" t="s">
        <v>437</v>
      </c>
      <c r="B4" s="448">
        <v>2</v>
      </c>
      <c r="C4" s="432">
        <v>0.25</v>
      </c>
      <c r="D4" s="446">
        <v>20</v>
      </c>
      <c r="E4" s="445" t="s">
        <v>435</v>
      </c>
      <c r="F4" s="433" t="str">
        <f>IF('Dati par projektu, instrukcija'!C6=E4,1,"nav")</f>
        <v>nav</v>
      </c>
      <c r="J4" s="10" t="s">
        <v>532</v>
      </c>
      <c r="K4" s="429">
        <v>14</v>
      </c>
      <c r="L4" s="10" t="s">
        <v>351</v>
      </c>
      <c r="M4" s="496" t="s">
        <v>545</v>
      </c>
    </row>
    <row r="5" spans="1:14" ht="15" customHeight="1">
      <c r="A5" s="447" t="s">
        <v>438</v>
      </c>
      <c r="B5" s="448">
        <v>3</v>
      </c>
      <c r="C5" s="432">
        <v>0.3</v>
      </c>
      <c r="D5" s="446">
        <v>25</v>
      </c>
      <c r="E5" s="430"/>
      <c r="F5" s="430"/>
      <c r="J5" s="10" t="s">
        <v>533</v>
      </c>
      <c r="K5" s="429">
        <v>13</v>
      </c>
      <c r="L5" s="10" t="s">
        <v>352</v>
      </c>
    </row>
    <row r="6" spans="1:14" ht="15" customHeight="1">
      <c r="A6" s="447" t="s">
        <v>439</v>
      </c>
      <c r="B6" s="448">
        <v>4</v>
      </c>
      <c r="C6" s="432">
        <v>0.25</v>
      </c>
      <c r="D6" s="446">
        <v>30</v>
      </c>
      <c r="E6" s="430"/>
      <c r="F6" s="430"/>
      <c r="J6" s="10" t="s">
        <v>534</v>
      </c>
      <c r="K6" s="429">
        <v>12</v>
      </c>
      <c r="L6" s="10" t="s">
        <v>353</v>
      </c>
      <c r="M6" s="10"/>
    </row>
    <row r="7" spans="1:14" ht="15" customHeight="1">
      <c r="A7" s="447"/>
      <c r="B7" s="448">
        <v>5</v>
      </c>
      <c r="C7" s="432">
        <v>0.3</v>
      </c>
      <c r="D7" s="430"/>
      <c r="E7" s="430"/>
      <c r="F7" s="430"/>
      <c r="J7" s="10" t="s">
        <v>535</v>
      </c>
      <c r="K7" s="429">
        <v>11</v>
      </c>
      <c r="L7" s="10" t="s">
        <v>354</v>
      </c>
    </row>
    <row r="8" spans="1:14" ht="15" customHeight="1">
      <c r="A8" s="447"/>
      <c r="B8" s="448">
        <v>6</v>
      </c>
      <c r="C8" s="432">
        <v>0.25</v>
      </c>
      <c r="D8" s="430"/>
      <c r="E8" s="430"/>
      <c r="F8" s="430"/>
      <c r="J8" s="10" t="s">
        <v>536</v>
      </c>
      <c r="K8" s="429">
        <v>10</v>
      </c>
      <c r="L8" s="10" t="s">
        <v>355</v>
      </c>
      <c r="M8" s="495"/>
      <c r="N8" s="495"/>
    </row>
    <row r="9" spans="1:14" ht="15" customHeight="1">
      <c r="A9" s="447"/>
      <c r="B9" s="448">
        <v>7</v>
      </c>
      <c r="C9" s="432">
        <v>0.3</v>
      </c>
      <c r="D9" s="430"/>
      <c r="E9" s="430"/>
      <c r="F9" s="430"/>
      <c r="L9" s="10" t="s">
        <v>356</v>
      </c>
    </row>
    <row r="10" spans="1:14" ht="15" customHeight="1">
      <c r="A10" s="447"/>
      <c r="B10" s="448">
        <v>8</v>
      </c>
      <c r="C10" s="432">
        <v>0.25</v>
      </c>
      <c r="D10" s="430"/>
      <c r="E10" s="430"/>
      <c r="F10" s="430"/>
      <c r="J10" s="10"/>
      <c r="L10" s="10" t="s">
        <v>357</v>
      </c>
    </row>
    <row r="11" spans="1:14" ht="15" customHeight="1">
      <c r="A11" s="447"/>
      <c r="B11" s="448">
        <v>9</v>
      </c>
      <c r="C11" s="432">
        <v>0.3</v>
      </c>
      <c r="D11" s="430"/>
      <c r="E11" s="430"/>
      <c r="F11" s="430"/>
      <c r="J11" s="10"/>
      <c r="L11" s="10" t="s">
        <v>358</v>
      </c>
    </row>
    <row r="12" spans="1:14" ht="15" customHeight="1">
      <c r="A12" s="447"/>
      <c r="B12" s="448">
        <v>10</v>
      </c>
      <c r="C12" s="432">
        <v>0.25</v>
      </c>
      <c r="D12" s="430"/>
      <c r="E12" s="430"/>
      <c r="F12" s="430"/>
      <c r="L12" s="10" t="s">
        <v>359</v>
      </c>
    </row>
    <row r="13" spans="1:14" ht="15" customHeight="1">
      <c r="A13" s="447"/>
      <c r="B13" s="448">
        <v>11</v>
      </c>
      <c r="C13" s="432">
        <v>0.15</v>
      </c>
      <c r="D13" s="430"/>
      <c r="E13" s="430"/>
      <c r="F13" s="430"/>
      <c r="L13" s="10" t="s">
        <v>360</v>
      </c>
    </row>
    <row r="14" spans="1:14" ht="15" customHeight="1">
      <c r="A14" s="447"/>
      <c r="B14" s="448">
        <v>12</v>
      </c>
      <c r="C14" s="432">
        <v>0.15</v>
      </c>
      <c r="D14" s="430"/>
      <c r="E14" s="430"/>
      <c r="F14" s="430"/>
    </row>
    <row r="15" spans="1:14" ht="15" customHeight="1">
      <c r="A15" s="447"/>
      <c r="B15" s="448">
        <v>13</v>
      </c>
      <c r="C15" s="432">
        <v>0.25</v>
      </c>
      <c r="D15" s="430"/>
      <c r="E15" s="430"/>
      <c r="F15" s="430"/>
    </row>
    <row r="16" spans="1:14" ht="15" customHeight="1">
      <c r="A16" s="447"/>
      <c r="B16" s="448">
        <v>14</v>
      </c>
      <c r="C16" s="432">
        <v>0.3</v>
      </c>
      <c r="D16" s="430"/>
      <c r="E16" s="430"/>
      <c r="F16" s="430"/>
    </row>
    <row r="17" spans="1:6" ht="15" customHeight="1">
      <c r="A17" s="447"/>
      <c r="B17" s="448">
        <v>15</v>
      </c>
      <c r="C17" s="432">
        <v>0.3</v>
      </c>
      <c r="D17" s="430"/>
      <c r="E17" s="430"/>
      <c r="F17" s="430"/>
    </row>
    <row r="18" spans="1:6" ht="15" customHeight="1">
      <c r="A18" s="447"/>
      <c r="B18" s="448">
        <v>16</v>
      </c>
      <c r="C18" s="432">
        <v>0.25</v>
      </c>
      <c r="D18" s="430"/>
      <c r="E18" s="430"/>
      <c r="F18" s="430"/>
    </row>
    <row r="19" spans="1:6" ht="15" customHeight="1">
      <c r="A19" s="447"/>
      <c r="B19" s="448">
        <v>17</v>
      </c>
      <c r="C19" s="432">
        <v>0.25</v>
      </c>
      <c r="D19" s="430"/>
      <c r="E19" s="430"/>
      <c r="F19" s="430"/>
    </row>
    <row r="20" spans="1:6" ht="15" customHeight="1">
      <c r="A20" s="447"/>
      <c r="B20" s="448">
        <v>18</v>
      </c>
      <c r="C20" s="432">
        <v>0.25</v>
      </c>
      <c r="D20" s="430"/>
      <c r="E20" s="430"/>
      <c r="F20" s="430"/>
    </row>
    <row r="21" spans="1:6" ht="15" customHeight="1">
      <c r="A21" s="447"/>
      <c r="B21" s="448">
        <v>19</v>
      </c>
      <c r="C21" s="432">
        <v>0.25</v>
      </c>
      <c r="D21" s="430"/>
      <c r="E21" s="430"/>
      <c r="F21" s="430"/>
    </row>
    <row r="22" spans="1:6" ht="15" customHeight="1">
      <c r="A22" s="447"/>
      <c r="B22" s="448">
        <v>20</v>
      </c>
      <c r="C22" s="432">
        <v>0.15</v>
      </c>
      <c r="D22" s="430"/>
      <c r="E22" s="430"/>
      <c r="F22" s="430"/>
    </row>
    <row r="23" spans="1:6" ht="15" customHeight="1">
      <c r="A23" s="447"/>
      <c r="B23" s="448">
        <v>21</v>
      </c>
      <c r="C23" s="432">
        <v>0.3</v>
      </c>
      <c r="D23" s="430"/>
      <c r="E23" s="430"/>
      <c r="F23" s="430"/>
    </row>
    <row r="24" spans="1:6" ht="15" customHeight="1">
      <c r="A24" s="447"/>
      <c r="B24" s="448">
        <v>22</v>
      </c>
      <c r="C24" s="432">
        <v>0.25</v>
      </c>
      <c r="D24" s="430"/>
      <c r="E24" s="430"/>
      <c r="F24" s="430"/>
    </row>
    <row r="25" spans="1:6" ht="15" customHeight="1">
      <c r="A25" s="447"/>
      <c r="B25" s="448">
        <v>23</v>
      </c>
      <c r="C25" s="432">
        <v>0.3</v>
      </c>
      <c r="D25" s="430"/>
      <c r="E25" s="430"/>
      <c r="F25" s="430"/>
    </row>
    <row r="26" spans="1:6" ht="15" customHeight="1">
      <c r="A26" s="447"/>
      <c r="B26" s="448">
        <v>24</v>
      </c>
      <c r="C26" s="432">
        <v>0.3</v>
      </c>
      <c r="D26" s="430"/>
      <c r="E26" s="430"/>
      <c r="F26" s="430"/>
    </row>
    <row r="27" spans="1:6" ht="15" customHeight="1">
      <c r="A27" s="447"/>
      <c r="B27" s="448">
        <v>25</v>
      </c>
      <c r="C27" s="432">
        <v>0.25</v>
      </c>
      <c r="D27" s="430"/>
      <c r="E27" s="430"/>
      <c r="F27" s="430"/>
    </row>
    <row r="28" spans="1:6" ht="15" customHeight="1">
      <c r="A28" s="447"/>
      <c r="B28" s="448">
        <v>26</v>
      </c>
      <c r="C28" s="432">
        <v>0.3</v>
      </c>
      <c r="D28" s="430"/>
      <c r="E28" s="430"/>
      <c r="F28" s="430"/>
    </row>
    <row r="29" spans="1:6" ht="15" customHeight="1">
      <c r="A29" s="447"/>
      <c r="B29" s="448">
        <v>27</v>
      </c>
      <c r="C29" s="432">
        <v>0.25</v>
      </c>
      <c r="D29" s="430"/>
      <c r="E29" s="430"/>
      <c r="F29" s="430"/>
    </row>
    <row r="30" spans="1:6" ht="15" customHeight="1">
      <c r="A30" s="447"/>
      <c r="B30" s="448">
        <v>28</v>
      </c>
      <c r="C30" s="432">
        <v>0.25</v>
      </c>
      <c r="D30" s="430"/>
      <c r="E30" s="430"/>
      <c r="F30" s="430"/>
    </row>
    <row r="31" spans="1:6" ht="15" customHeight="1">
      <c r="A31" s="447"/>
      <c r="B31" s="448">
        <v>29</v>
      </c>
      <c r="C31" s="432">
        <v>0.25</v>
      </c>
      <c r="D31" s="430"/>
      <c r="E31" s="430"/>
      <c r="F31" s="430"/>
    </row>
    <row r="32" spans="1:6" ht="15" customHeight="1">
      <c r="A32" s="447"/>
      <c r="B32" s="448">
        <v>30</v>
      </c>
      <c r="C32" s="432">
        <v>0.25</v>
      </c>
      <c r="D32" s="430"/>
      <c r="E32" s="430"/>
      <c r="F32" s="430"/>
    </row>
    <row r="33" spans="1:6" ht="15" customHeight="1">
      <c r="A33" s="447"/>
      <c r="B33" s="448">
        <v>31</v>
      </c>
      <c r="C33" s="432">
        <v>0.3</v>
      </c>
      <c r="D33" s="430"/>
      <c r="E33" s="430"/>
      <c r="F33" s="430"/>
    </row>
    <row r="34" spans="1:6" ht="15" customHeight="1">
      <c r="A34" s="447"/>
      <c r="B34" s="448">
        <v>32</v>
      </c>
      <c r="C34" s="432">
        <v>0.1</v>
      </c>
      <c r="D34" s="430"/>
      <c r="E34" s="430"/>
      <c r="F34" s="430"/>
    </row>
    <row r="35" spans="1:6" ht="15" customHeight="1">
      <c r="A35" s="447"/>
      <c r="B35" s="448">
        <v>33</v>
      </c>
      <c r="C35" s="432">
        <v>0.25</v>
      </c>
      <c r="D35" s="430"/>
      <c r="E35" s="430"/>
      <c r="F35" s="430"/>
    </row>
    <row r="36" spans="1:6" ht="15" customHeight="1">
      <c r="A36" s="447"/>
      <c r="B36" s="448">
        <v>34</v>
      </c>
      <c r="C36" s="432">
        <v>0.25</v>
      </c>
      <c r="D36" s="430"/>
      <c r="E36" s="430"/>
      <c r="F36" s="430"/>
    </row>
    <row r="37" spans="1:6" ht="15" customHeight="1">
      <c r="A37" s="447"/>
      <c r="B37" s="448">
        <v>35</v>
      </c>
      <c r="C37" s="432">
        <v>0.25</v>
      </c>
      <c r="D37" s="430"/>
      <c r="E37" s="430"/>
      <c r="F37" s="430"/>
    </row>
    <row r="38" spans="1:6" ht="15" customHeight="1">
      <c r="A38" s="447"/>
      <c r="B38" s="448">
        <v>36</v>
      </c>
      <c r="C38" s="432">
        <v>0.15</v>
      </c>
      <c r="D38" s="430"/>
      <c r="E38" s="430"/>
      <c r="F38" s="430"/>
    </row>
    <row r="39" spans="1:6" ht="15" customHeight="1">
      <c r="A39" s="447"/>
      <c r="B39" s="448">
        <v>37</v>
      </c>
      <c r="C39" s="432">
        <v>0.3</v>
      </c>
      <c r="D39" s="430"/>
      <c r="E39" s="430"/>
      <c r="F39" s="430"/>
    </row>
    <row r="40" spans="1:6" ht="15" customHeight="1">
      <c r="A40" s="447"/>
      <c r="B40" s="448">
        <v>38</v>
      </c>
      <c r="C40" s="432">
        <v>0.25</v>
      </c>
      <c r="D40" s="430"/>
      <c r="E40" s="430"/>
      <c r="F40" s="430"/>
    </row>
    <row r="41" spans="1:6" ht="15" customHeight="1">
      <c r="A41" s="447"/>
      <c r="B41" s="448">
        <v>39</v>
      </c>
      <c r="C41" s="432">
        <v>0.25</v>
      </c>
      <c r="D41" s="430"/>
      <c r="E41" s="430"/>
      <c r="F41" s="430"/>
    </row>
    <row r="42" spans="1:6" ht="15" customHeight="1">
      <c r="A42" s="447"/>
      <c r="B42" s="448">
        <v>40</v>
      </c>
      <c r="C42" s="432">
        <v>0.3</v>
      </c>
      <c r="D42" s="430"/>
      <c r="E42" s="430"/>
      <c r="F42" s="430"/>
    </row>
    <row r="43" spans="1:6" ht="15" customHeight="1">
      <c r="A43" s="447"/>
      <c r="B43" s="448">
        <v>41</v>
      </c>
      <c r="C43" s="432">
        <v>0.25</v>
      </c>
      <c r="D43" s="430"/>
      <c r="E43" s="430"/>
      <c r="F43" s="430"/>
    </row>
    <row r="44" spans="1:6" ht="15" customHeight="1">
      <c r="A44" s="447"/>
      <c r="B44" s="448">
        <v>42</v>
      </c>
      <c r="C44" s="432">
        <v>0.2</v>
      </c>
      <c r="D44" s="430"/>
      <c r="E44" s="430"/>
      <c r="F44" s="430"/>
    </row>
    <row r="45" spans="1:6" ht="15" customHeight="1">
      <c r="A45" s="447"/>
      <c r="B45" s="448">
        <v>43</v>
      </c>
      <c r="C45" s="432">
        <v>0.25</v>
      </c>
      <c r="D45" s="430"/>
      <c r="E45" s="430"/>
      <c r="F45" s="430"/>
    </row>
    <row r="46" spans="1:6" ht="15" customHeight="1">
      <c r="A46" s="447"/>
      <c r="B46" s="448">
        <v>44</v>
      </c>
      <c r="C46" s="432">
        <v>0.25</v>
      </c>
      <c r="D46" s="430"/>
      <c r="E46" s="430"/>
      <c r="F46" s="430"/>
    </row>
    <row r="47" spans="1:6" ht="15" customHeight="1">
      <c r="A47" s="447"/>
      <c r="B47" s="448">
        <v>45</v>
      </c>
      <c r="C47" s="432">
        <v>0.3</v>
      </c>
      <c r="D47" s="430"/>
      <c r="E47" s="430"/>
      <c r="F47" s="430"/>
    </row>
    <row r="48" spans="1:6" ht="15" customHeight="1">
      <c r="A48" s="447"/>
      <c r="B48" s="448">
        <v>46</v>
      </c>
      <c r="C48" s="432">
        <v>0.15</v>
      </c>
      <c r="D48" s="430"/>
      <c r="E48" s="430"/>
      <c r="F48" s="430"/>
    </row>
    <row r="49" spans="1:6" ht="15" customHeight="1">
      <c r="A49" s="447"/>
      <c r="B49" s="448">
        <v>47</v>
      </c>
      <c r="C49" s="432">
        <v>0.3</v>
      </c>
      <c r="D49" s="430"/>
      <c r="E49" s="430"/>
      <c r="F49" s="430"/>
    </row>
    <row r="50" spans="1:6" ht="15" customHeight="1">
      <c r="A50" s="447"/>
      <c r="B50" s="448">
        <v>48</v>
      </c>
      <c r="C50" s="432">
        <v>0.3</v>
      </c>
      <c r="D50" s="430"/>
      <c r="E50" s="430"/>
      <c r="F50" s="430"/>
    </row>
    <row r="51" spans="1:6" ht="15" customHeight="1">
      <c r="A51" s="447"/>
      <c r="B51" s="448">
        <v>49</v>
      </c>
      <c r="C51" s="432">
        <v>0.25</v>
      </c>
      <c r="D51" s="430"/>
      <c r="E51" s="430"/>
      <c r="F51" s="430"/>
    </row>
    <row r="52" spans="1:6" ht="15" customHeight="1">
      <c r="A52" s="447"/>
      <c r="B52" s="448">
        <v>50</v>
      </c>
      <c r="C52" s="432">
        <v>0.25</v>
      </c>
      <c r="D52" s="430"/>
      <c r="E52" s="430"/>
      <c r="F52" s="430"/>
    </row>
    <row r="53" spans="1:6" ht="15" customHeight="1">
      <c r="A53" s="447"/>
      <c r="B53" s="448">
        <v>51</v>
      </c>
      <c r="C53" s="432">
        <v>0.3</v>
      </c>
      <c r="D53" s="430"/>
      <c r="E53" s="430"/>
      <c r="F53" s="430"/>
    </row>
    <row r="54" spans="1:6" ht="15" customHeight="1">
      <c r="A54" s="447"/>
      <c r="B54" s="448">
        <v>52</v>
      </c>
      <c r="C54" s="432">
        <v>0.25</v>
      </c>
      <c r="D54" s="430"/>
      <c r="E54" s="430"/>
      <c r="F54" s="430"/>
    </row>
    <row r="55" spans="1:6" ht="15" customHeight="1">
      <c r="A55" s="447"/>
      <c r="B55" s="448">
        <v>53</v>
      </c>
      <c r="C55" s="432">
        <v>0.3</v>
      </c>
      <c r="D55" s="430"/>
      <c r="E55" s="430"/>
      <c r="F55" s="430"/>
    </row>
    <row r="56" spans="1:6" ht="15" customHeight="1">
      <c r="A56" s="447"/>
      <c r="B56" s="448">
        <v>54</v>
      </c>
      <c r="C56" s="432">
        <v>0.3</v>
      </c>
      <c r="D56" s="430"/>
      <c r="E56" s="430"/>
      <c r="F56" s="430"/>
    </row>
    <row r="57" spans="1:6" ht="15" customHeight="1">
      <c r="A57" s="447"/>
      <c r="B57" s="448">
        <v>55</v>
      </c>
      <c r="C57" s="432">
        <v>0.25</v>
      </c>
      <c r="D57" s="430"/>
      <c r="E57" s="430"/>
      <c r="F57" s="430"/>
    </row>
    <row r="58" spans="1:6" ht="15" customHeight="1">
      <c r="A58" s="447"/>
      <c r="B58" s="448">
        <v>56</v>
      </c>
      <c r="C58" s="432">
        <v>0.15</v>
      </c>
      <c r="D58" s="430"/>
      <c r="E58" s="430"/>
      <c r="F58" s="430"/>
    </row>
    <row r="59" spans="1:6" ht="15" customHeight="1">
      <c r="A59" s="447"/>
      <c r="B59" s="448">
        <v>57</v>
      </c>
      <c r="C59" s="432">
        <v>0.25</v>
      </c>
      <c r="D59" s="430"/>
      <c r="E59" s="430"/>
      <c r="F59" s="430"/>
    </row>
    <row r="60" spans="1:6" ht="15" customHeight="1">
      <c r="A60" s="447"/>
      <c r="B60" s="448">
        <v>58</v>
      </c>
      <c r="C60" s="432">
        <v>0.25</v>
      </c>
      <c r="D60" s="430"/>
      <c r="E60" s="430"/>
      <c r="F60" s="430"/>
    </row>
    <row r="61" spans="1:6" ht="15" customHeight="1">
      <c r="A61" s="447"/>
      <c r="B61" s="448">
        <v>59</v>
      </c>
      <c r="C61" s="432">
        <v>0.25</v>
      </c>
      <c r="D61" s="430"/>
      <c r="E61" s="430"/>
      <c r="F61" s="430"/>
    </row>
    <row r="62" spans="1:6" ht="15" customHeight="1">
      <c r="A62" s="447"/>
      <c r="B62" s="448">
        <v>60</v>
      </c>
      <c r="C62" s="432">
        <v>0.25</v>
      </c>
      <c r="D62" s="430"/>
      <c r="E62" s="430"/>
      <c r="F62" s="430"/>
    </row>
    <row r="63" spans="1:6" ht="15" customHeight="1">
      <c r="A63" s="447"/>
      <c r="B63" s="448">
        <v>61</v>
      </c>
      <c r="C63" s="432">
        <v>0.3</v>
      </c>
      <c r="D63" s="430"/>
      <c r="E63" s="430"/>
      <c r="F63" s="430"/>
    </row>
    <row r="64" spans="1:6" ht="15" customHeight="1">
      <c r="A64" s="447"/>
      <c r="B64" s="448">
        <v>62</v>
      </c>
      <c r="C64" s="432">
        <v>0.25</v>
      </c>
      <c r="D64" s="430"/>
      <c r="E64" s="430"/>
      <c r="F64" s="430"/>
    </row>
    <row r="65" spans="1:6" ht="15" customHeight="1">
      <c r="A65" s="447"/>
      <c r="B65" s="448">
        <v>63</v>
      </c>
      <c r="C65" s="432">
        <v>0.3</v>
      </c>
      <c r="D65" s="430"/>
      <c r="E65" s="430"/>
      <c r="F65" s="430"/>
    </row>
    <row r="66" spans="1:6" ht="15" customHeight="1">
      <c r="A66" s="447"/>
      <c r="B66" s="448">
        <v>64</v>
      </c>
      <c r="C66" s="432">
        <v>0.25</v>
      </c>
      <c r="D66" s="430"/>
      <c r="E66" s="430"/>
      <c r="F66" s="430"/>
    </row>
    <row r="67" spans="1:6" ht="15" customHeight="1">
      <c r="A67" s="447"/>
      <c r="B67" s="448">
        <v>65</v>
      </c>
      <c r="C67" s="432">
        <v>0.3</v>
      </c>
      <c r="D67" s="430"/>
      <c r="E67" s="430"/>
      <c r="F67" s="430"/>
    </row>
    <row r="68" spans="1:6" ht="15" customHeight="1">
      <c r="A68" s="447"/>
      <c r="B68" s="448">
        <v>66</v>
      </c>
      <c r="C68" s="432">
        <v>0.25</v>
      </c>
      <c r="D68" s="430"/>
      <c r="E68" s="430"/>
      <c r="F68" s="430"/>
    </row>
    <row r="69" spans="1:6" ht="15" customHeight="1">
      <c r="A69" s="447"/>
      <c r="B69" s="448">
        <v>67</v>
      </c>
      <c r="C69" s="432">
        <v>0.1</v>
      </c>
      <c r="D69" s="430"/>
      <c r="E69" s="430"/>
      <c r="F69" s="430"/>
    </row>
    <row r="70" spans="1:6" ht="15" customHeight="1">
      <c r="A70" s="447"/>
      <c r="B70" s="448">
        <v>68</v>
      </c>
      <c r="C70" s="432">
        <v>0.25</v>
      </c>
      <c r="D70" s="430"/>
      <c r="E70" s="430"/>
      <c r="F70" s="430"/>
    </row>
    <row r="71" spans="1:6" ht="15" customHeight="1">
      <c r="A71" s="447"/>
      <c r="B71" s="448">
        <v>69</v>
      </c>
      <c r="C71" s="432">
        <v>0.25</v>
      </c>
      <c r="D71" s="430"/>
      <c r="E71" s="430"/>
      <c r="F71" s="430"/>
    </row>
    <row r="72" spans="1:6" ht="15" customHeight="1">
      <c r="A72" s="447"/>
      <c r="B72" s="448">
        <v>70</v>
      </c>
      <c r="C72" s="432">
        <v>0.3</v>
      </c>
      <c r="D72" s="430"/>
      <c r="E72" s="430"/>
      <c r="F72" s="430"/>
    </row>
    <row r="73" spans="1:6" ht="15" customHeight="1">
      <c r="A73" s="447"/>
      <c r="B73" s="448">
        <v>71</v>
      </c>
      <c r="C73" s="432">
        <v>0.25</v>
      </c>
      <c r="D73" s="430"/>
      <c r="E73" s="430"/>
      <c r="F73" s="430"/>
    </row>
    <row r="74" spans="1:6" ht="15" customHeight="1">
      <c r="A74" s="447"/>
      <c r="B74" s="448">
        <v>72</v>
      </c>
      <c r="C74" s="432">
        <v>0.25</v>
      </c>
      <c r="D74" s="430"/>
      <c r="E74" s="430"/>
      <c r="F74" s="430"/>
    </row>
    <row r="75" spans="1:6" ht="15" customHeight="1">
      <c r="A75" s="447"/>
      <c r="B75" s="448">
        <v>73</v>
      </c>
      <c r="C75" s="432">
        <v>0.2</v>
      </c>
      <c r="D75" s="430"/>
      <c r="E75" s="430"/>
      <c r="F75" s="430"/>
    </row>
    <row r="76" spans="1:6" ht="15" customHeight="1">
      <c r="A76" s="447"/>
      <c r="B76" s="448">
        <v>74</v>
      </c>
      <c r="C76" s="432">
        <v>0.2</v>
      </c>
      <c r="D76" s="430"/>
      <c r="E76" s="430"/>
      <c r="F76" s="430"/>
    </row>
    <row r="77" spans="1:6" ht="15" customHeight="1">
      <c r="A77" s="447"/>
      <c r="B77" s="448">
        <v>75</v>
      </c>
      <c r="C77" s="432">
        <v>0.25</v>
      </c>
      <c r="D77" s="430"/>
      <c r="E77" s="430"/>
      <c r="F77" s="430"/>
    </row>
    <row r="78" spans="1:6" ht="15" customHeight="1">
      <c r="A78" s="447"/>
      <c r="B78" s="448">
        <v>76</v>
      </c>
      <c r="C78" s="432">
        <v>0.25</v>
      </c>
      <c r="D78" s="430"/>
      <c r="E78" s="430"/>
      <c r="F78" s="430"/>
    </row>
    <row r="79" spans="1:6" ht="15" customHeight="1">
      <c r="A79" s="447"/>
      <c r="B79" s="448">
        <v>77</v>
      </c>
      <c r="C79" s="432">
        <v>0.25</v>
      </c>
      <c r="D79" s="430"/>
      <c r="E79" s="430"/>
      <c r="F79" s="430"/>
    </row>
    <row r="80" spans="1:6" ht="15" customHeight="1">
      <c r="A80" s="447"/>
      <c r="B80" s="448">
        <v>78</v>
      </c>
      <c r="C80" s="432">
        <v>0.25</v>
      </c>
      <c r="D80" s="430"/>
      <c r="E80" s="430"/>
      <c r="F80" s="430"/>
    </row>
    <row r="81" spans="1:6" ht="15" customHeight="1">
      <c r="A81" s="447"/>
      <c r="B81" s="448">
        <v>79</v>
      </c>
      <c r="C81" s="432">
        <v>0.3</v>
      </c>
      <c r="D81" s="430"/>
      <c r="E81" s="430"/>
      <c r="F81" s="430"/>
    </row>
    <row r="82" spans="1:6" ht="15" customHeight="1">
      <c r="A82" s="447"/>
      <c r="B82" s="448">
        <v>80</v>
      </c>
      <c r="C82" s="432">
        <v>0.25</v>
      </c>
      <c r="D82" s="430"/>
      <c r="E82" s="430"/>
      <c r="F82" s="430"/>
    </row>
    <row r="83" spans="1:6" ht="15" customHeight="1">
      <c r="A83" s="447"/>
      <c r="B83" s="448">
        <v>81</v>
      </c>
      <c r="C83" s="432">
        <v>0.3</v>
      </c>
      <c r="D83" s="430"/>
      <c r="E83" s="430"/>
      <c r="F83" s="430"/>
    </row>
    <row r="84" spans="1:6" ht="15" customHeight="1">
      <c r="A84" s="447"/>
      <c r="B84" s="448">
        <v>82</v>
      </c>
      <c r="C84" s="432">
        <v>0.25</v>
      </c>
      <c r="D84" s="430"/>
      <c r="E84" s="430"/>
      <c r="F84" s="430"/>
    </row>
    <row r="85" spans="1:6" ht="15" customHeight="1">
      <c r="A85" s="447"/>
      <c r="B85" s="448">
        <v>83</v>
      </c>
      <c r="C85" s="432">
        <v>0.3</v>
      </c>
      <c r="D85" s="430"/>
      <c r="E85" s="430"/>
      <c r="F85" s="430"/>
    </row>
    <row r="86" spans="1:6" ht="15" customHeight="1">
      <c r="A86" s="447"/>
      <c r="B86" s="448">
        <v>84</v>
      </c>
      <c r="C86" s="432">
        <v>0.3</v>
      </c>
      <c r="D86" s="430"/>
      <c r="E86" s="430"/>
      <c r="F86" s="430"/>
    </row>
    <row r="87" spans="1:6" ht="15" customHeight="1">
      <c r="A87" s="447"/>
      <c r="B87" s="448">
        <v>85</v>
      </c>
      <c r="C87" s="432">
        <v>0.15</v>
      </c>
      <c r="D87" s="430"/>
      <c r="E87" s="430"/>
      <c r="F87" s="430"/>
    </row>
    <row r="88" spans="1:6" ht="15" customHeight="1">
      <c r="A88" s="447"/>
      <c r="B88" s="448">
        <v>86</v>
      </c>
      <c r="C88" s="432">
        <v>0.25</v>
      </c>
      <c r="D88" s="430"/>
      <c r="E88" s="430"/>
      <c r="F88" s="430"/>
    </row>
    <row r="89" spans="1:6" ht="15" customHeight="1">
      <c r="A89" s="447"/>
      <c r="B89" s="448">
        <v>87</v>
      </c>
      <c r="C89" s="432">
        <v>0.25</v>
      </c>
      <c r="D89" s="430"/>
      <c r="E89" s="430"/>
      <c r="F89" s="430"/>
    </row>
    <row r="90" spans="1:6" ht="15" customHeight="1">
      <c r="A90" s="447"/>
      <c r="B90" s="448">
        <v>88</v>
      </c>
      <c r="C90" s="432">
        <v>0.25</v>
      </c>
      <c r="D90" s="430"/>
      <c r="E90" s="430"/>
      <c r="F90" s="430"/>
    </row>
    <row r="91" spans="1:6" ht="15" customHeight="1">
      <c r="A91" s="447"/>
      <c r="B91" s="448">
        <v>89</v>
      </c>
      <c r="C91" s="432">
        <v>0.3</v>
      </c>
      <c r="D91" s="430"/>
      <c r="E91" s="430"/>
      <c r="F91" s="430"/>
    </row>
    <row r="92" spans="1:6" ht="15" customHeight="1">
      <c r="A92" s="447"/>
      <c r="B92" s="448">
        <v>90</v>
      </c>
      <c r="C92" s="432">
        <v>0.3</v>
      </c>
      <c r="D92" s="430"/>
      <c r="E92" s="430"/>
      <c r="F92" s="430"/>
    </row>
    <row r="93" spans="1:6" ht="15" customHeight="1">
      <c r="A93" s="447"/>
      <c r="B93" s="448">
        <v>91</v>
      </c>
      <c r="C93" s="432">
        <v>0.3</v>
      </c>
      <c r="D93" s="430"/>
      <c r="E93" s="430"/>
      <c r="F93" s="430"/>
    </row>
    <row r="94" spans="1:6" ht="15" customHeight="1">
      <c r="A94" s="447"/>
      <c r="B94" s="448">
        <v>92</v>
      </c>
      <c r="C94" s="432">
        <v>0.25</v>
      </c>
      <c r="D94" s="430"/>
      <c r="E94" s="430"/>
      <c r="F94" s="430"/>
    </row>
    <row r="95" spans="1:6" ht="15" customHeight="1">
      <c r="A95" s="447"/>
      <c r="B95" s="448">
        <v>93</v>
      </c>
      <c r="C95" s="432">
        <v>0.3</v>
      </c>
      <c r="D95" s="430"/>
      <c r="E95" s="430"/>
      <c r="F95" s="430"/>
    </row>
    <row r="96" spans="1:6" ht="15" customHeight="1">
      <c r="A96" s="447"/>
      <c r="B96" s="448">
        <v>94</v>
      </c>
      <c r="C96" s="432">
        <v>0.2</v>
      </c>
      <c r="D96" s="430"/>
      <c r="E96" s="430"/>
      <c r="F96" s="430"/>
    </row>
    <row r="97" spans="1:6" ht="15" customHeight="1">
      <c r="A97" s="447"/>
      <c r="B97" s="448">
        <v>95</v>
      </c>
      <c r="C97" s="432">
        <v>0.25</v>
      </c>
      <c r="D97" s="430"/>
      <c r="E97" s="430"/>
      <c r="F97" s="430"/>
    </row>
    <row r="98" spans="1:6" ht="15" customHeight="1">
      <c r="A98" s="447"/>
      <c r="B98" s="448">
        <v>96</v>
      </c>
      <c r="C98" s="432">
        <v>0.2</v>
      </c>
      <c r="D98" s="430"/>
      <c r="E98" s="430"/>
      <c r="F98" s="430"/>
    </row>
    <row r="99" spans="1:6" ht="15" customHeight="1">
      <c r="A99" s="447"/>
      <c r="B99" s="448">
        <v>97</v>
      </c>
      <c r="C99" s="432">
        <v>0.2</v>
      </c>
      <c r="D99" s="430"/>
      <c r="E99" s="430"/>
      <c r="F99" s="430"/>
    </row>
    <row r="100" spans="1:6" ht="15" customHeight="1">
      <c r="A100" s="447"/>
      <c r="B100" s="448">
        <v>98</v>
      </c>
      <c r="C100" s="432">
        <v>0.2</v>
      </c>
      <c r="D100" s="430"/>
      <c r="E100" s="430"/>
      <c r="F100" s="430"/>
    </row>
    <row r="101" spans="1:6" ht="15" customHeight="1">
      <c r="A101" s="447"/>
      <c r="B101" s="448">
        <v>99</v>
      </c>
      <c r="C101" s="432">
        <v>0.25</v>
      </c>
      <c r="D101" s="430"/>
      <c r="E101" s="430"/>
      <c r="F101" s="430"/>
    </row>
    <row r="102" spans="1:6" ht="15" customHeight="1">
      <c r="A102" s="447"/>
      <c r="B102" s="448">
        <v>100</v>
      </c>
      <c r="C102" s="432">
        <v>0.3</v>
      </c>
      <c r="D102" s="430"/>
      <c r="E102" s="430"/>
      <c r="F102" s="430"/>
    </row>
    <row r="103" spans="1:6" ht="15" customHeight="1">
      <c r="A103" s="447"/>
      <c r="B103" s="448">
        <v>101</v>
      </c>
      <c r="C103" s="432">
        <v>0.25</v>
      </c>
      <c r="D103" s="430"/>
      <c r="E103" s="430"/>
      <c r="F103" s="430"/>
    </row>
    <row r="104" spans="1:6" ht="15" customHeight="1">
      <c r="A104" s="447"/>
      <c r="B104" s="448">
        <v>102</v>
      </c>
      <c r="C104" s="432">
        <v>0.15</v>
      </c>
      <c r="D104" s="430"/>
      <c r="E104" s="430"/>
      <c r="F104" s="430"/>
    </row>
    <row r="105" spans="1:6" ht="15" customHeight="1">
      <c r="A105" s="447"/>
      <c r="B105" s="448">
        <v>103</v>
      </c>
      <c r="C105" s="432">
        <v>0.3</v>
      </c>
      <c r="D105" s="430"/>
      <c r="E105" s="430"/>
      <c r="F105" s="430"/>
    </row>
    <row r="106" spans="1:6" ht="15" customHeight="1">
      <c r="A106" s="447"/>
      <c r="B106" s="448">
        <v>104</v>
      </c>
      <c r="C106" s="432">
        <v>0.25</v>
      </c>
      <c r="D106" s="430"/>
      <c r="E106" s="430"/>
      <c r="F106" s="430"/>
    </row>
    <row r="107" spans="1:6" ht="15" customHeight="1">
      <c r="A107" s="447"/>
      <c r="B107" s="448">
        <v>105</v>
      </c>
      <c r="C107" s="432">
        <v>0.25</v>
      </c>
      <c r="D107" s="430"/>
      <c r="E107" s="430"/>
      <c r="F107" s="430"/>
    </row>
    <row r="108" spans="1:6" ht="15" customHeight="1">
      <c r="A108" s="447"/>
      <c r="B108" s="448">
        <v>106</v>
      </c>
      <c r="C108" s="432">
        <v>0.25</v>
      </c>
      <c r="D108" s="430"/>
      <c r="E108" s="430"/>
      <c r="F108" s="430"/>
    </row>
    <row r="109" spans="1:6" ht="15" customHeight="1">
      <c r="A109" s="447"/>
      <c r="B109" s="448">
        <v>107</v>
      </c>
      <c r="C109" s="432">
        <v>0.3</v>
      </c>
      <c r="D109" s="430"/>
      <c r="E109" s="430"/>
      <c r="F109" s="430"/>
    </row>
    <row r="110" spans="1:6" ht="15" customHeight="1">
      <c r="A110" s="447"/>
      <c r="B110" s="448">
        <v>108</v>
      </c>
      <c r="C110" s="432">
        <v>0.3</v>
      </c>
      <c r="D110" s="430"/>
      <c r="E110" s="430"/>
      <c r="F110" s="430"/>
    </row>
    <row r="111" spans="1:6" ht="15" customHeight="1">
      <c r="A111" s="447"/>
      <c r="B111" s="448">
        <v>109</v>
      </c>
      <c r="C111" s="432">
        <v>0.2</v>
      </c>
      <c r="D111" s="430"/>
      <c r="E111" s="430"/>
      <c r="F111" s="430"/>
    </row>
    <row r="112" spans="1:6" ht="15" customHeight="1">
      <c r="A112" s="447"/>
      <c r="B112" s="448">
        <v>110</v>
      </c>
      <c r="C112" s="432">
        <v>0.3</v>
      </c>
      <c r="D112" s="430"/>
      <c r="E112" s="430"/>
      <c r="F112" s="430"/>
    </row>
    <row r="113" spans="1:6" ht="15" customHeight="1">
      <c r="A113" s="447"/>
      <c r="B113" s="448">
        <v>111</v>
      </c>
      <c r="C113" s="432">
        <v>0.3</v>
      </c>
      <c r="D113" s="430"/>
      <c r="E113" s="430"/>
      <c r="F113" s="430"/>
    </row>
    <row r="114" spans="1:6" ht="15" customHeight="1">
      <c r="A114" s="447"/>
      <c r="B114" s="448">
        <v>112</v>
      </c>
      <c r="C114" s="432">
        <v>0.3</v>
      </c>
      <c r="D114" s="430"/>
      <c r="E114" s="430"/>
      <c r="F114" s="430"/>
    </row>
    <row r="115" spans="1:6" ht="15" customHeight="1">
      <c r="A115" s="447"/>
      <c r="B115" s="448">
        <v>113</v>
      </c>
      <c r="C115" s="432">
        <v>0.25</v>
      </c>
      <c r="D115" s="430"/>
      <c r="E115" s="430"/>
      <c r="F115" s="430"/>
    </row>
    <row r="116" spans="1:6" ht="15" customHeight="1">
      <c r="A116" s="447"/>
      <c r="B116" s="448">
        <v>114</v>
      </c>
      <c r="C116" s="432">
        <v>0.2</v>
      </c>
      <c r="D116" s="430"/>
      <c r="E116" s="430"/>
      <c r="F116" s="430"/>
    </row>
    <row r="117" spans="1:6" ht="15" customHeight="1">
      <c r="A117" s="447"/>
      <c r="B117" s="448">
        <v>115</v>
      </c>
      <c r="C117" s="432">
        <v>0.25</v>
      </c>
      <c r="D117" s="430"/>
      <c r="E117" s="430"/>
      <c r="F117" s="430"/>
    </row>
    <row r="118" spans="1:6" ht="15" customHeight="1">
      <c r="A118" s="447"/>
      <c r="B118" s="448">
        <v>116</v>
      </c>
      <c r="C118" s="432">
        <v>0.3</v>
      </c>
      <c r="D118" s="430"/>
      <c r="E118" s="430"/>
      <c r="F118" s="430"/>
    </row>
    <row r="119" spans="1:6" ht="15" customHeight="1">
      <c r="A119" s="447"/>
      <c r="B119" s="448">
        <v>117</v>
      </c>
      <c r="C119" s="432">
        <v>0.3</v>
      </c>
      <c r="D119" s="430"/>
      <c r="E119" s="430"/>
      <c r="F119" s="430"/>
    </row>
    <row r="120" spans="1:6" ht="15" customHeight="1">
      <c r="A120" s="447"/>
      <c r="B120" s="448">
        <v>118</v>
      </c>
      <c r="C120" s="432">
        <v>0.3</v>
      </c>
      <c r="D120" s="430"/>
      <c r="E120" s="430"/>
      <c r="F120" s="430"/>
    </row>
    <row r="121" spans="1:6" ht="15" customHeight="1">
      <c r="A121" s="447"/>
      <c r="B121" s="448">
        <v>119</v>
      </c>
      <c r="C121" s="432">
        <v>0.3</v>
      </c>
      <c r="D121" s="430"/>
      <c r="E121" s="430"/>
      <c r="F121" s="430"/>
    </row>
  </sheetData>
  <mergeCells count="1">
    <mergeCell ref="E1:F1"/>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sheetPr codeName="Sheet3">
    <tabColor theme="6"/>
    <pageSetUpPr fitToPage="1"/>
  </sheetPr>
  <dimension ref="A1:BU180"/>
  <sheetViews>
    <sheetView showGridLines="0" zoomScale="85" zoomScaleNormal="85" workbookViewId="0">
      <selection activeCell="G38" sqref="G38"/>
    </sheetView>
  </sheetViews>
  <sheetFormatPr defaultColWidth="11" defaultRowHeight="12.75"/>
  <cols>
    <col min="1" max="1" width="3" style="11" customWidth="1"/>
    <col min="2" max="2" width="10" style="11" customWidth="1"/>
    <col min="3" max="3" width="46.5703125" style="11" customWidth="1"/>
    <col min="4" max="4" width="20.5703125" style="11" hidden="1" customWidth="1"/>
    <col min="5" max="5" width="8.140625" style="11" customWidth="1"/>
    <col min="6" max="6" width="12.7109375" style="14" customWidth="1"/>
    <col min="7" max="37" width="12.7109375" style="11" customWidth="1"/>
    <col min="38" max="38" width="14.85546875" style="67" customWidth="1"/>
    <col min="39" max="73" width="11" style="37"/>
    <col min="74" max="16384" width="11" style="12"/>
  </cols>
  <sheetData>
    <row r="1" spans="1:73" ht="27" customHeight="1">
      <c r="A1" s="891" t="s">
        <v>376</v>
      </c>
      <c r="B1" s="891"/>
      <c r="C1" s="891"/>
      <c r="D1" s="95"/>
      <c r="E1" s="104"/>
      <c r="F1" s="68"/>
      <c r="G1" s="68"/>
      <c r="H1" s="104"/>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row>
    <row r="2" spans="1:73" s="197" customFormat="1" ht="24.95" customHeight="1">
      <c r="A2" s="192" t="s">
        <v>331</v>
      </c>
      <c r="B2" s="193"/>
      <c r="C2" s="193"/>
      <c r="D2" s="194"/>
      <c r="E2" s="193"/>
      <c r="F2" s="195"/>
      <c r="G2" s="195"/>
      <c r="H2" s="193"/>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c r="BQ2" s="196"/>
      <c r="BR2" s="196"/>
      <c r="BS2" s="196"/>
      <c r="BT2" s="196"/>
      <c r="BU2" s="196"/>
    </row>
    <row r="3" spans="1:73" ht="4.5" customHeight="1">
      <c r="A3" s="170"/>
      <c r="B3" s="209"/>
      <c r="C3" s="898" t="s">
        <v>71</v>
      </c>
      <c r="D3" s="898"/>
      <c r="E3" s="898"/>
      <c r="F3" s="172"/>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3"/>
    </row>
    <row r="4" spans="1:73" ht="12.75" customHeight="1">
      <c r="A4" s="174"/>
      <c r="B4" s="175"/>
      <c r="C4" s="899"/>
      <c r="D4" s="899"/>
      <c r="E4" s="899"/>
      <c r="F4" s="177"/>
      <c r="G4" s="210">
        <v>1</v>
      </c>
      <c r="H4" s="210">
        <v>2</v>
      </c>
      <c r="I4" s="210">
        <v>3</v>
      </c>
      <c r="J4" s="210">
        <v>4</v>
      </c>
      <c r="K4" s="210">
        <v>5</v>
      </c>
      <c r="L4" s="210">
        <v>6</v>
      </c>
      <c r="M4" s="210">
        <v>7</v>
      </c>
      <c r="N4" s="210">
        <v>8</v>
      </c>
      <c r="O4" s="210">
        <v>9</v>
      </c>
      <c r="P4" s="210">
        <v>10</v>
      </c>
      <c r="Q4" s="210">
        <v>11</v>
      </c>
      <c r="R4" s="210">
        <v>12</v>
      </c>
      <c r="S4" s="210">
        <v>13</v>
      </c>
      <c r="T4" s="210">
        <v>14</v>
      </c>
      <c r="U4" s="210">
        <v>15</v>
      </c>
      <c r="V4" s="210">
        <v>16</v>
      </c>
      <c r="W4" s="210">
        <v>17</v>
      </c>
      <c r="X4" s="210">
        <v>18</v>
      </c>
      <c r="Y4" s="210">
        <v>19</v>
      </c>
      <c r="Z4" s="210">
        <v>20</v>
      </c>
      <c r="AA4" s="210">
        <v>21</v>
      </c>
      <c r="AB4" s="210">
        <v>22</v>
      </c>
      <c r="AC4" s="210">
        <v>23</v>
      </c>
      <c r="AD4" s="210">
        <v>24</v>
      </c>
      <c r="AE4" s="210">
        <v>25</v>
      </c>
      <c r="AF4" s="210">
        <v>26</v>
      </c>
      <c r="AG4" s="210">
        <v>27</v>
      </c>
      <c r="AH4" s="210">
        <v>28</v>
      </c>
      <c r="AI4" s="210">
        <v>29</v>
      </c>
      <c r="AJ4" s="210">
        <v>30</v>
      </c>
      <c r="AK4" s="178"/>
    </row>
    <row r="5" spans="1:73" ht="16.5" customHeight="1">
      <c r="A5" s="179"/>
      <c r="B5" s="180"/>
      <c r="C5" s="900"/>
      <c r="D5" s="900"/>
      <c r="E5" s="900"/>
      <c r="F5" s="211" t="s">
        <v>1</v>
      </c>
      <c r="G5" s="212" t="str">
        <f>'3. DL invest.n.pl.AR pr.'!F5</f>
        <v>2014-</v>
      </c>
      <c r="H5" s="212">
        <f>'3. DL invest.n.pl.AR pr.'!G5</f>
        <v>1</v>
      </c>
      <c r="I5" s="212">
        <f>'3. DL invest.n.pl.AR pr.'!H5</f>
        <v>2</v>
      </c>
      <c r="J5" s="212">
        <f>'3. DL invest.n.pl.AR pr.'!I5</f>
        <v>3</v>
      </c>
      <c r="K5" s="212">
        <f>'3. DL invest.n.pl.AR pr.'!J5</f>
        <v>4</v>
      </c>
      <c r="L5" s="212">
        <f>'3. DL invest.n.pl.AR pr.'!K5</f>
        <v>5</v>
      </c>
      <c r="M5" s="212">
        <f>'3. DL invest.n.pl.AR pr.'!L5</f>
        <v>6</v>
      </c>
      <c r="N5" s="212">
        <f>'3. DL invest.n.pl.AR pr.'!M5</f>
        <v>7</v>
      </c>
      <c r="O5" s="212">
        <f>'3. DL invest.n.pl.AR pr.'!N5</f>
        <v>8</v>
      </c>
      <c r="P5" s="212">
        <f>'3. DL invest.n.pl.AR pr.'!O5</f>
        <v>9</v>
      </c>
      <c r="Q5" s="212">
        <f>'3. DL invest.n.pl.AR pr.'!P5</f>
        <v>10</v>
      </c>
      <c r="R5" s="212">
        <f>'3. DL invest.n.pl.AR pr.'!Q5</f>
        <v>11</v>
      </c>
      <c r="S5" s="212">
        <f>'3. DL invest.n.pl.AR pr.'!R5</f>
        <v>12</v>
      </c>
      <c r="T5" s="212">
        <f>'3. DL invest.n.pl.AR pr.'!S5</f>
        <v>13</v>
      </c>
      <c r="U5" s="212">
        <f>'3. DL invest.n.pl.AR pr.'!T5</f>
        <v>14</v>
      </c>
      <c r="V5" s="212">
        <f>'3. DL invest.n.pl.AR pr.'!U5</f>
        <v>15</v>
      </c>
      <c r="W5" s="212">
        <f>'3. DL invest.n.pl.AR pr.'!V5</f>
        <v>16</v>
      </c>
      <c r="X5" s="212">
        <f>'3. DL invest.n.pl.AR pr.'!W5</f>
        <v>17</v>
      </c>
      <c r="Y5" s="212">
        <f>'3. DL invest.n.pl.AR pr.'!X5</f>
        <v>18</v>
      </c>
      <c r="Z5" s="212">
        <f>'3. DL invest.n.pl.AR pr.'!Y5</f>
        <v>19</v>
      </c>
      <c r="AA5" s="212">
        <f>'3. DL invest.n.pl.AR pr.'!Z5</f>
        <v>20</v>
      </c>
      <c r="AB5" s="212">
        <f>'3. DL invest.n.pl.AR pr.'!AA5</f>
        <v>21</v>
      </c>
      <c r="AC5" s="212">
        <f>'3. DL invest.n.pl.AR pr.'!AB5</f>
        <v>22</v>
      </c>
      <c r="AD5" s="212">
        <f>'3. DL invest.n.pl.AR pr.'!AC5</f>
        <v>23</v>
      </c>
      <c r="AE5" s="212">
        <f>'3. DL invest.n.pl.AR pr.'!AD5</f>
        <v>24</v>
      </c>
      <c r="AF5" s="212">
        <f>'3. DL invest.n.pl.AR pr.'!AE5</f>
        <v>25</v>
      </c>
      <c r="AG5" s="212">
        <f>'3. DL invest.n.pl.AR pr.'!AF5</f>
        <v>26</v>
      </c>
      <c r="AH5" s="212">
        <f>'3. DL invest.n.pl.AR pr.'!AG5</f>
        <v>27</v>
      </c>
      <c r="AI5" s="212">
        <f>'3. DL invest.n.pl.AR pr.'!AH5</f>
        <v>28</v>
      </c>
      <c r="AJ5" s="212">
        <f>'3. DL invest.n.pl.AR pr.'!AI5</f>
        <v>29</v>
      </c>
      <c r="AK5" s="183" t="s">
        <v>2</v>
      </c>
      <c r="AM5" s="107"/>
      <c r="AN5" s="107"/>
      <c r="AO5" s="107"/>
      <c r="AP5" s="107"/>
    </row>
    <row r="6" spans="1:73" s="37" customFormat="1">
      <c r="A6" s="67"/>
      <c r="B6" s="67"/>
      <c r="C6" s="67"/>
      <c r="D6" s="67"/>
      <c r="E6" s="67"/>
      <c r="F6" s="109"/>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1"/>
      <c r="AL6" s="240"/>
      <c r="AM6" s="107"/>
    </row>
    <row r="7" spans="1:73" s="47" customFormat="1">
      <c r="A7" s="184" t="s">
        <v>159</v>
      </c>
      <c r="B7" s="185" t="s">
        <v>119</v>
      </c>
      <c r="C7" s="185"/>
      <c r="D7" s="185"/>
      <c r="E7" s="185"/>
      <c r="F7" s="185"/>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7"/>
      <c r="AL7" s="240"/>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row>
    <row r="8" spans="1:73" s="37" customFormat="1">
      <c r="A8" s="67"/>
      <c r="B8" s="67"/>
      <c r="C8" s="67"/>
      <c r="D8" s="67"/>
      <c r="E8" s="67"/>
      <c r="F8" s="69"/>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240"/>
      <c r="AM8" s="107"/>
    </row>
    <row r="9" spans="1:73" s="18" customFormat="1">
      <c r="A9" s="112"/>
      <c r="B9" s="56" t="s">
        <v>3</v>
      </c>
      <c r="C9" s="113" t="s">
        <v>279</v>
      </c>
      <c r="D9" s="16"/>
      <c r="E9" s="16"/>
      <c r="F9" s="114" t="s">
        <v>178</v>
      </c>
      <c r="G9" s="215">
        <f>SUM(G10:G15)</f>
        <v>0</v>
      </c>
      <c r="H9" s="216">
        <f t="shared" ref="H9:Y9" si="0">SUM(H10:H15)</f>
        <v>0</v>
      </c>
      <c r="I9" s="216">
        <f t="shared" ref="I9:J9" si="1">SUM(I10:I15)</f>
        <v>0</v>
      </c>
      <c r="J9" s="216">
        <f t="shared" si="1"/>
        <v>0</v>
      </c>
      <c r="K9" s="216">
        <f t="shared" si="0"/>
        <v>0</v>
      </c>
      <c r="L9" s="216">
        <f t="shared" si="0"/>
        <v>0</v>
      </c>
      <c r="M9" s="216">
        <f t="shared" si="0"/>
        <v>0</v>
      </c>
      <c r="N9" s="216">
        <f t="shared" si="0"/>
        <v>0</v>
      </c>
      <c r="O9" s="216">
        <f t="shared" si="0"/>
        <v>0</v>
      </c>
      <c r="P9" s="216">
        <f t="shared" si="0"/>
        <v>0</v>
      </c>
      <c r="Q9" s="216">
        <f t="shared" si="0"/>
        <v>0</v>
      </c>
      <c r="R9" s="216">
        <f t="shared" si="0"/>
        <v>0</v>
      </c>
      <c r="S9" s="216">
        <f t="shared" si="0"/>
        <v>0</v>
      </c>
      <c r="T9" s="216">
        <f t="shared" si="0"/>
        <v>0</v>
      </c>
      <c r="U9" s="216">
        <f t="shared" si="0"/>
        <v>0</v>
      </c>
      <c r="V9" s="216">
        <f t="shared" si="0"/>
        <v>0</v>
      </c>
      <c r="W9" s="216">
        <f t="shared" si="0"/>
        <v>0</v>
      </c>
      <c r="X9" s="216">
        <f t="shared" si="0"/>
        <v>0</v>
      </c>
      <c r="Y9" s="216">
        <f t="shared" si="0"/>
        <v>0</v>
      </c>
      <c r="Z9" s="216">
        <f t="shared" ref="Z9:AE9" si="2">SUM(Z10:Z15)</f>
        <v>0</v>
      </c>
      <c r="AA9" s="216">
        <f t="shared" si="2"/>
        <v>0</v>
      </c>
      <c r="AB9" s="216">
        <f t="shared" si="2"/>
        <v>0</v>
      </c>
      <c r="AC9" s="216">
        <f t="shared" si="2"/>
        <v>0</v>
      </c>
      <c r="AD9" s="216">
        <f t="shared" si="2"/>
        <v>0</v>
      </c>
      <c r="AE9" s="216">
        <f t="shared" si="2"/>
        <v>0</v>
      </c>
      <c r="AF9" s="216">
        <f t="shared" ref="AF9:AJ9" si="3">SUM(AF10:AF15)</f>
        <v>0</v>
      </c>
      <c r="AG9" s="216">
        <f t="shared" si="3"/>
        <v>0</v>
      </c>
      <c r="AH9" s="216">
        <f t="shared" si="3"/>
        <v>0</v>
      </c>
      <c r="AI9" s="216">
        <f t="shared" si="3"/>
        <v>0</v>
      </c>
      <c r="AJ9" s="217">
        <f t="shared" si="3"/>
        <v>0</v>
      </c>
      <c r="AK9" s="226">
        <f t="shared" ref="AK9:AK23" si="4">SUM(G9:AJ9)</f>
        <v>0</v>
      </c>
      <c r="AL9" s="241" t="b">
        <f>AK9='10. AL soc.ekonom. anal.'!AI10</f>
        <v>1</v>
      </c>
      <c r="AM9" s="108"/>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row>
    <row r="10" spans="1:73" s="39" customFormat="1">
      <c r="A10" s="115"/>
      <c r="B10" s="83" t="s">
        <v>65</v>
      </c>
      <c r="C10" s="83" t="str">
        <f>'3. DL invest.n.pl.AR pr.'!C10</f>
        <v>Ieņēmumi ...</v>
      </c>
      <c r="D10" s="38"/>
      <c r="E10" s="383">
        <v>0.1</v>
      </c>
      <c r="F10" s="93" t="s">
        <v>178</v>
      </c>
      <c r="G10" s="218">
        <f>('3. DL invest.n.pl.AR pr.'!F10-'2. DL invest.n.pl.BEZ pr.'!E10)*(1+$E10)</f>
        <v>0</v>
      </c>
      <c r="H10" s="219">
        <f>('3. DL invest.n.pl.AR pr.'!G10-'2. DL invest.n.pl.BEZ pr.'!F10)*(1+$E10)</f>
        <v>0</v>
      </c>
      <c r="I10" s="219">
        <f>('3. DL invest.n.pl.AR pr.'!H10-'2. DL invest.n.pl.BEZ pr.'!G10)*(1+$E10)</f>
        <v>0</v>
      </c>
      <c r="J10" s="219">
        <f>('3. DL invest.n.pl.AR pr.'!I10-'2. DL invest.n.pl.BEZ pr.'!H10)*(1+$E10)</f>
        <v>0</v>
      </c>
      <c r="K10" s="219">
        <f>('3. DL invest.n.pl.AR pr.'!J10-'2. DL invest.n.pl.BEZ pr.'!I10)*(1+$E10)</f>
        <v>0</v>
      </c>
      <c r="L10" s="219">
        <f>('3. DL invest.n.pl.AR pr.'!K10-'2. DL invest.n.pl.BEZ pr.'!J10)*(1+$E10)</f>
        <v>0</v>
      </c>
      <c r="M10" s="219">
        <f>('3. DL invest.n.pl.AR pr.'!L10-'2. DL invest.n.pl.BEZ pr.'!K10)*(1+$E10)</f>
        <v>0</v>
      </c>
      <c r="N10" s="219">
        <f>('3. DL invest.n.pl.AR pr.'!M10-'2. DL invest.n.pl.BEZ pr.'!L10)*(1+$E10)</f>
        <v>0</v>
      </c>
      <c r="O10" s="219">
        <f>('3. DL invest.n.pl.AR pr.'!N10-'2. DL invest.n.pl.BEZ pr.'!M10)*(1+$E10)</f>
        <v>0</v>
      </c>
      <c r="P10" s="219">
        <f>('3. DL invest.n.pl.AR pr.'!O10-'2. DL invest.n.pl.BEZ pr.'!N10)*(1+$E10)</f>
        <v>0</v>
      </c>
      <c r="Q10" s="219">
        <f>('3. DL invest.n.pl.AR pr.'!P10-'2. DL invest.n.pl.BEZ pr.'!O10)*(1+$E10)</f>
        <v>0</v>
      </c>
      <c r="R10" s="219">
        <f>('3. DL invest.n.pl.AR pr.'!Q10-'2. DL invest.n.pl.BEZ pr.'!P10)*(1+$E10)</f>
        <v>0</v>
      </c>
      <c r="S10" s="219">
        <f>('3. DL invest.n.pl.AR pr.'!R10-'2. DL invest.n.pl.BEZ pr.'!Q10)*(1+$E10)</f>
        <v>0</v>
      </c>
      <c r="T10" s="219">
        <f>('3. DL invest.n.pl.AR pr.'!S10-'2. DL invest.n.pl.BEZ pr.'!R10)*(1+$E10)</f>
        <v>0</v>
      </c>
      <c r="U10" s="219">
        <f>('3. DL invest.n.pl.AR pr.'!T10-'2. DL invest.n.pl.BEZ pr.'!S10)*(1+$E10)</f>
        <v>0</v>
      </c>
      <c r="V10" s="219">
        <f>('3. DL invest.n.pl.AR pr.'!U10-'2. DL invest.n.pl.BEZ pr.'!T10)*(1+$E10)</f>
        <v>0</v>
      </c>
      <c r="W10" s="219">
        <f>('3. DL invest.n.pl.AR pr.'!V10-'2. DL invest.n.pl.BEZ pr.'!U10)*(1+$E10)</f>
        <v>0</v>
      </c>
      <c r="X10" s="219">
        <f>('3. DL invest.n.pl.AR pr.'!W10-'2. DL invest.n.pl.BEZ pr.'!V10)*(1+$E10)</f>
        <v>0</v>
      </c>
      <c r="Y10" s="219">
        <f>('3. DL invest.n.pl.AR pr.'!X10-'2. DL invest.n.pl.BEZ pr.'!W10)*(1+$E10)</f>
        <v>0</v>
      </c>
      <c r="Z10" s="219">
        <f>('3. DL invest.n.pl.AR pr.'!Y10-'2. DL invest.n.pl.BEZ pr.'!X10)*(1+$E10)</f>
        <v>0</v>
      </c>
      <c r="AA10" s="219">
        <f>('3. DL invest.n.pl.AR pr.'!Z10-'2. DL invest.n.pl.BEZ pr.'!Y10)*(1+$E10)</f>
        <v>0</v>
      </c>
      <c r="AB10" s="219">
        <f>('3. DL invest.n.pl.AR pr.'!AA10-'2. DL invest.n.pl.BEZ pr.'!Z10)*(1+$E10)</f>
        <v>0</v>
      </c>
      <c r="AC10" s="219">
        <f>('3. DL invest.n.pl.AR pr.'!AB10-'2. DL invest.n.pl.BEZ pr.'!AA10)*(1+$E10)</f>
        <v>0</v>
      </c>
      <c r="AD10" s="219">
        <f>('3. DL invest.n.pl.AR pr.'!AC10-'2. DL invest.n.pl.BEZ pr.'!AB10)*(1+$E10)</f>
        <v>0</v>
      </c>
      <c r="AE10" s="219">
        <f>('3. DL invest.n.pl.AR pr.'!AD10-'2. DL invest.n.pl.BEZ pr.'!AC10)*(1+$E10)</f>
        <v>0</v>
      </c>
      <c r="AF10" s="219">
        <f>('3. DL invest.n.pl.AR pr.'!AE10-'2. DL invest.n.pl.BEZ pr.'!AD10)*(1+$E10)</f>
        <v>0</v>
      </c>
      <c r="AG10" s="219">
        <f>('3. DL invest.n.pl.AR pr.'!AF10-'2. DL invest.n.pl.BEZ pr.'!AE10)*(1+$E10)</f>
        <v>0</v>
      </c>
      <c r="AH10" s="219">
        <f>('3. DL invest.n.pl.AR pr.'!AG10-'2. DL invest.n.pl.BEZ pr.'!AF10)*(1+$E10)</f>
        <v>0</v>
      </c>
      <c r="AI10" s="219">
        <f>('3. DL invest.n.pl.AR pr.'!AH10-'2. DL invest.n.pl.BEZ pr.'!AG10)*(1+$E10)</f>
        <v>0</v>
      </c>
      <c r="AJ10" s="219">
        <f>('3. DL invest.n.pl.AR pr.'!AI10-'2. DL invest.n.pl.BEZ pr.'!AH10)*(1+$E10)</f>
        <v>0</v>
      </c>
      <c r="AK10" s="227">
        <f>SUM(G10:AJ10)</f>
        <v>0</v>
      </c>
      <c r="AL10" s="243"/>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row>
    <row r="11" spans="1:73" s="39" customFormat="1">
      <c r="A11" s="115"/>
      <c r="B11" s="83" t="s">
        <v>66</v>
      </c>
      <c r="C11" s="83" t="str">
        <f>'3. DL invest.n.pl.AR pr.'!C11</f>
        <v>Ieņēmumi ...</v>
      </c>
      <c r="D11" s="38"/>
      <c r="E11" s="383">
        <v>0.1</v>
      </c>
      <c r="F11" s="93" t="s">
        <v>178</v>
      </c>
      <c r="G11" s="218">
        <f>('3. DL invest.n.pl.AR pr.'!F11-'2. DL invest.n.pl.BEZ pr.'!E11)*(1+$E11)</f>
        <v>0</v>
      </c>
      <c r="H11" s="219">
        <f>('3. DL invest.n.pl.AR pr.'!G11-'2. DL invest.n.pl.BEZ pr.'!F11)*(1+$E11)</f>
        <v>0</v>
      </c>
      <c r="I11" s="219">
        <f>('3. DL invest.n.pl.AR pr.'!H11-'2. DL invest.n.pl.BEZ pr.'!G11)*(1+$E11)</f>
        <v>0</v>
      </c>
      <c r="J11" s="219">
        <f>('3. DL invest.n.pl.AR pr.'!I11-'2. DL invest.n.pl.BEZ pr.'!H11)*(1+$E11)</f>
        <v>0</v>
      </c>
      <c r="K11" s="219">
        <f>('3. DL invest.n.pl.AR pr.'!J11-'2. DL invest.n.pl.BEZ pr.'!I11)*(1+$E11)</f>
        <v>0</v>
      </c>
      <c r="L11" s="219">
        <f>('3. DL invest.n.pl.AR pr.'!K11-'2. DL invest.n.pl.BEZ pr.'!J11)*(1+$E11)</f>
        <v>0</v>
      </c>
      <c r="M11" s="219">
        <f>('3. DL invest.n.pl.AR pr.'!L11-'2. DL invest.n.pl.BEZ pr.'!K11)*(1+$E11)</f>
        <v>0</v>
      </c>
      <c r="N11" s="219">
        <f>('3. DL invest.n.pl.AR pr.'!M11-'2. DL invest.n.pl.BEZ pr.'!L11)*(1+$E11)</f>
        <v>0</v>
      </c>
      <c r="O11" s="219">
        <f>('3. DL invest.n.pl.AR pr.'!N11-'2. DL invest.n.pl.BEZ pr.'!M11)*(1+$E11)</f>
        <v>0</v>
      </c>
      <c r="P11" s="219">
        <f>('3. DL invest.n.pl.AR pr.'!O11-'2. DL invest.n.pl.BEZ pr.'!N11)*(1+$E11)</f>
        <v>0</v>
      </c>
      <c r="Q11" s="219">
        <f>('3. DL invest.n.pl.AR pr.'!P11-'2. DL invest.n.pl.BEZ pr.'!O11)*(1+$E11)</f>
        <v>0</v>
      </c>
      <c r="R11" s="219">
        <f>('3. DL invest.n.pl.AR pr.'!Q11-'2. DL invest.n.pl.BEZ pr.'!P11)*(1+$E11)</f>
        <v>0</v>
      </c>
      <c r="S11" s="219">
        <f>('3. DL invest.n.pl.AR pr.'!R11-'2. DL invest.n.pl.BEZ pr.'!Q11)*(1+$E11)</f>
        <v>0</v>
      </c>
      <c r="T11" s="219">
        <f>('3. DL invest.n.pl.AR pr.'!S11-'2. DL invest.n.pl.BEZ pr.'!R11)*(1+$E11)</f>
        <v>0</v>
      </c>
      <c r="U11" s="219">
        <f>('3. DL invest.n.pl.AR pr.'!T11-'2. DL invest.n.pl.BEZ pr.'!S11)*(1+$E11)</f>
        <v>0</v>
      </c>
      <c r="V11" s="219">
        <f>('3. DL invest.n.pl.AR pr.'!U11-'2. DL invest.n.pl.BEZ pr.'!T11)*(1+$E11)</f>
        <v>0</v>
      </c>
      <c r="W11" s="219">
        <f>('3. DL invest.n.pl.AR pr.'!V11-'2. DL invest.n.pl.BEZ pr.'!U11)*(1+$E11)</f>
        <v>0</v>
      </c>
      <c r="X11" s="219">
        <f>('3. DL invest.n.pl.AR pr.'!W11-'2. DL invest.n.pl.BEZ pr.'!V11)*(1+$E11)</f>
        <v>0</v>
      </c>
      <c r="Y11" s="219">
        <f>('3. DL invest.n.pl.AR pr.'!X11-'2. DL invest.n.pl.BEZ pr.'!W11)*(1+$E11)</f>
        <v>0</v>
      </c>
      <c r="Z11" s="219">
        <f>('3. DL invest.n.pl.AR pr.'!Y11-'2. DL invest.n.pl.BEZ pr.'!X11)*(1+$E11)</f>
        <v>0</v>
      </c>
      <c r="AA11" s="219">
        <f>('3. DL invest.n.pl.AR pr.'!Z11-'2. DL invest.n.pl.BEZ pr.'!Y11)*(1+$E11)</f>
        <v>0</v>
      </c>
      <c r="AB11" s="219">
        <f>('3. DL invest.n.pl.AR pr.'!AA11-'2. DL invest.n.pl.BEZ pr.'!Z11)*(1+$E11)</f>
        <v>0</v>
      </c>
      <c r="AC11" s="219">
        <f>('3. DL invest.n.pl.AR pr.'!AB11-'2. DL invest.n.pl.BEZ pr.'!AA11)*(1+$E11)</f>
        <v>0</v>
      </c>
      <c r="AD11" s="219">
        <f>('3. DL invest.n.pl.AR pr.'!AC11-'2. DL invest.n.pl.BEZ pr.'!AB11)*(1+$E11)</f>
        <v>0</v>
      </c>
      <c r="AE11" s="219">
        <f>('3. DL invest.n.pl.AR pr.'!AD11-'2. DL invest.n.pl.BEZ pr.'!AC11)*(1+$E11)</f>
        <v>0</v>
      </c>
      <c r="AF11" s="219">
        <f>('3. DL invest.n.pl.AR pr.'!AE11-'2. DL invest.n.pl.BEZ pr.'!AD11)*(1+$E11)</f>
        <v>0</v>
      </c>
      <c r="AG11" s="219">
        <f>('3. DL invest.n.pl.AR pr.'!AF11-'2. DL invest.n.pl.BEZ pr.'!AE11)*(1+$E11)</f>
        <v>0</v>
      </c>
      <c r="AH11" s="219">
        <f>('3. DL invest.n.pl.AR pr.'!AG11-'2. DL invest.n.pl.BEZ pr.'!AF11)*(1+$E11)</f>
        <v>0</v>
      </c>
      <c r="AI11" s="219">
        <f>('3. DL invest.n.pl.AR pr.'!AH11-'2. DL invest.n.pl.BEZ pr.'!AG11)*(1+$E11)</f>
        <v>0</v>
      </c>
      <c r="AJ11" s="219">
        <f>('3. DL invest.n.pl.AR pr.'!AI11-'2. DL invest.n.pl.BEZ pr.'!AH11)*(1+$E11)</f>
        <v>0</v>
      </c>
      <c r="AK11" s="227">
        <f t="shared" si="4"/>
        <v>0</v>
      </c>
      <c r="AL11" s="243"/>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row>
    <row r="12" spans="1:73" s="39" customFormat="1">
      <c r="A12" s="115"/>
      <c r="B12" s="83" t="s">
        <v>170</v>
      </c>
      <c r="C12" s="83" t="str">
        <f>'3. DL invest.n.pl.AR pr.'!C12</f>
        <v>Ieņēmumi ...</v>
      </c>
      <c r="D12" s="38"/>
      <c r="E12" s="383">
        <v>0.1</v>
      </c>
      <c r="F12" s="93" t="s">
        <v>178</v>
      </c>
      <c r="G12" s="218">
        <f>('3. DL invest.n.pl.AR pr.'!F12-'2. DL invest.n.pl.BEZ pr.'!E12)*(1+$E12)</f>
        <v>0</v>
      </c>
      <c r="H12" s="219">
        <f>('3. DL invest.n.pl.AR pr.'!G12-'2. DL invest.n.pl.BEZ pr.'!F12)*(1+$E12)</f>
        <v>0</v>
      </c>
      <c r="I12" s="219">
        <f>('3. DL invest.n.pl.AR pr.'!H12-'2. DL invest.n.pl.BEZ pr.'!G12)*(1+$E12)</f>
        <v>0</v>
      </c>
      <c r="J12" s="219">
        <f>('3. DL invest.n.pl.AR pr.'!I12-'2. DL invest.n.pl.BEZ pr.'!H12)*(1+$E12)</f>
        <v>0</v>
      </c>
      <c r="K12" s="219">
        <f>('3. DL invest.n.pl.AR pr.'!J12-'2. DL invest.n.pl.BEZ pr.'!I12)*(1+$E12)</f>
        <v>0</v>
      </c>
      <c r="L12" s="219">
        <f>('3. DL invest.n.pl.AR pr.'!K12-'2. DL invest.n.pl.BEZ pr.'!J12)*(1+$E12)</f>
        <v>0</v>
      </c>
      <c r="M12" s="219">
        <f>('3. DL invest.n.pl.AR pr.'!L12-'2. DL invest.n.pl.BEZ pr.'!K12)*(1+$E12)</f>
        <v>0</v>
      </c>
      <c r="N12" s="219">
        <f>('3. DL invest.n.pl.AR pr.'!M12-'2. DL invest.n.pl.BEZ pr.'!L12)*(1+$E12)</f>
        <v>0</v>
      </c>
      <c r="O12" s="219">
        <f>('3. DL invest.n.pl.AR pr.'!N12-'2. DL invest.n.pl.BEZ pr.'!M12)*(1+$E12)</f>
        <v>0</v>
      </c>
      <c r="P12" s="219">
        <f>('3. DL invest.n.pl.AR pr.'!O12-'2. DL invest.n.pl.BEZ pr.'!N12)*(1+$E12)</f>
        <v>0</v>
      </c>
      <c r="Q12" s="219">
        <f>('3. DL invest.n.pl.AR pr.'!P12-'2. DL invest.n.pl.BEZ pr.'!O12)*(1+$E12)</f>
        <v>0</v>
      </c>
      <c r="R12" s="219">
        <f>('3. DL invest.n.pl.AR pr.'!Q12-'2. DL invest.n.pl.BEZ pr.'!P12)*(1+$E12)</f>
        <v>0</v>
      </c>
      <c r="S12" s="219">
        <f>('3. DL invest.n.pl.AR pr.'!R12-'2. DL invest.n.pl.BEZ pr.'!Q12)*(1+$E12)</f>
        <v>0</v>
      </c>
      <c r="T12" s="219">
        <f>('3. DL invest.n.pl.AR pr.'!S12-'2. DL invest.n.pl.BEZ pr.'!R12)*(1+$E12)</f>
        <v>0</v>
      </c>
      <c r="U12" s="219">
        <f>('3. DL invest.n.pl.AR pr.'!T12-'2. DL invest.n.pl.BEZ pr.'!S12)*(1+$E12)</f>
        <v>0</v>
      </c>
      <c r="V12" s="219">
        <f>('3. DL invest.n.pl.AR pr.'!U12-'2. DL invest.n.pl.BEZ pr.'!T12)*(1+$E12)</f>
        <v>0</v>
      </c>
      <c r="W12" s="219">
        <f>('3. DL invest.n.pl.AR pr.'!V12-'2. DL invest.n.pl.BEZ pr.'!U12)*(1+$E12)</f>
        <v>0</v>
      </c>
      <c r="X12" s="219">
        <f>('3. DL invest.n.pl.AR pr.'!W12-'2. DL invest.n.pl.BEZ pr.'!V12)*(1+$E12)</f>
        <v>0</v>
      </c>
      <c r="Y12" s="219">
        <f>('3. DL invest.n.pl.AR pr.'!X12-'2. DL invest.n.pl.BEZ pr.'!W12)*(1+$E12)</f>
        <v>0</v>
      </c>
      <c r="Z12" s="219">
        <f>('3. DL invest.n.pl.AR pr.'!Y12-'2. DL invest.n.pl.BEZ pr.'!X12)*(1+$E12)</f>
        <v>0</v>
      </c>
      <c r="AA12" s="219">
        <f>('3. DL invest.n.pl.AR pr.'!Z12-'2. DL invest.n.pl.BEZ pr.'!Y12)*(1+$E12)</f>
        <v>0</v>
      </c>
      <c r="AB12" s="219">
        <f>('3. DL invest.n.pl.AR pr.'!AA12-'2. DL invest.n.pl.BEZ pr.'!Z12)*(1+$E12)</f>
        <v>0</v>
      </c>
      <c r="AC12" s="219">
        <f>('3. DL invest.n.pl.AR pr.'!AB12-'2. DL invest.n.pl.BEZ pr.'!AA12)*(1+$E12)</f>
        <v>0</v>
      </c>
      <c r="AD12" s="219">
        <f>('3. DL invest.n.pl.AR pr.'!AC12-'2. DL invest.n.pl.BEZ pr.'!AB12)*(1+$E12)</f>
        <v>0</v>
      </c>
      <c r="AE12" s="219">
        <f>('3. DL invest.n.pl.AR pr.'!AD12-'2. DL invest.n.pl.BEZ pr.'!AC12)*(1+$E12)</f>
        <v>0</v>
      </c>
      <c r="AF12" s="219">
        <f>('3. DL invest.n.pl.AR pr.'!AE12-'2. DL invest.n.pl.BEZ pr.'!AD12)*(1+$E12)</f>
        <v>0</v>
      </c>
      <c r="AG12" s="219">
        <f>('3. DL invest.n.pl.AR pr.'!AF12-'2. DL invest.n.pl.BEZ pr.'!AE12)*(1+$E12)</f>
        <v>0</v>
      </c>
      <c r="AH12" s="219">
        <f>('3. DL invest.n.pl.AR pr.'!AG12-'2. DL invest.n.pl.BEZ pr.'!AF12)*(1+$E12)</f>
        <v>0</v>
      </c>
      <c r="AI12" s="219">
        <f>('3. DL invest.n.pl.AR pr.'!AH12-'2. DL invest.n.pl.BEZ pr.'!AG12)*(1+$E12)</f>
        <v>0</v>
      </c>
      <c r="AJ12" s="219">
        <f>('3. DL invest.n.pl.AR pr.'!AI12-'2. DL invest.n.pl.BEZ pr.'!AH12)*(1+$E12)</f>
        <v>0</v>
      </c>
      <c r="AK12" s="227">
        <f t="shared" si="4"/>
        <v>0</v>
      </c>
      <c r="AL12" s="243"/>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row>
    <row r="13" spans="1:73" s="39" customFormat="1">
      <c r="A13" s="115"/>
      <c r="B13" s="83" t="s">
        <v>171</v>
      </c>
      <c r="C13" s="83" t="str">
        <f>'3. DL invest.n.pl.AR pr.'!C13</f>
        <v>Ieņēmumi ...</v>
      </c>
      <c r="D13" s="38"/>
      <c r="E13" s="383">
        <v>0.1</v>
      </c>
      <c r="F13" s="93" t="s">
        <v>178</v>
      </c>
      <c r="G13" s="218">
        <f>('3. DL invest.n.pl.AR pr.'!F13-'2. DL invest.n.pl.BEZ pr.'!E13)*(1+$E13)</f>
        <v>0</v>
      </c>
      <c r="H13" s="219">
        <f>('3. DL invest.n.pl.AR pr.'!G13-'2. DL invest.n.pl.BEZ pr.'!F13)*(1+$E13)</f>
        <v>0</v>
      </c>
      <c r="I13" s="219">
        <f>('3. DL invest.n.pl.AR pr.'!H13-'2. DL invest.n.pl.BEZ pr.'!G13)*(1+$E13)</f>
        <v>0</v>
      </c>
      <c r="J13" s="219">
        <f>('3. DL invest.n.pl.AR pr.'!I13-'2. DL invest.n.pl.BEZ pr.'!H13)*(1+$E13)</f>
        <v>0</v>
      </c>
      <c r="K13" s="219">
        <f>('3. DL invest.n.pl.AR pr.'!J13-'2. DL invest.n.pl.BEZ pr.'!I13)*(1+$E13)</f>
        <v>0</v>
      </c>
      <c r="L13" s="219">
        <f>('3. DL invest.n.pl.AR pr.'!K13-'2. DL invest.n.pl.BEZ pr.'!J13)*(1+$E13)</f>
        <v>0</v>
      </c>
      <c r="M13" s="219">
        <f>('3. DL invest.n.pl.AR pr.'!L13-'2. DL invest.n.pl.BEZ pr.'!K13)*(1+$E13)</f>
        <v>0</v>
      </c>
      <c r="N13" s="219">
        <f>('3. DL invest.n.pl.AR pr.'!M13-'2. DL invest.n.pl.BEZ pr.'!L13)*(1+$E13)</f>
        <v>0</v>
      </c>
      <c r="O13" s="219">
        <f>('3. DL invest.n.pl.AR pr.'!N13-'2. DL invest.n.pl.BEZ pr.'!M13)*(1+$E13)</f>
        <v>0</v>
      </c>
      <c r="P13" s="219">
        <f>('3. DL invest.n.pl.AR pr.'!O13-'2. DL invest.n.pl.BEZ pr.'!N13)*(1+$E13)</f>
        <v>0</v>
      </c>
      <c r="Q13" s="219">
        <f>('3. DL invest.n.pl.AR pr.'!P13-'2. DL invest.n.pl.BEZ pr.'!O13)*(1+$E13)</f>
        <v>0</v>
      </c>
      <c r="R13" s="219">
        <f>('3. DL invest.n.pl.AR pr.'!Q13-'2. DL invest.n.pl.BEZ pr.'!P13)*(1+$E13)</f>
        <v>0</v>
      </c>
      <c r="S13" s="219">
        <f>('3. DL invest.n.pl.AR pr.'!R13-'2. DL invest.n.pl.BEZ pr.'!Q13)*(1+$E13)</f>
        <v>0</v>
      </c>
      <c r="T13" s="219">
        <f>('3. DL invest.n.pl.AR pr.'!S13-'2. DL invest.n.pl.BEZ pr.'!R13)*(1+$E13)</f>
        <v>0</v>
      </c>
      <c r="U13" s="219">
        <f>('3. DL invest.n.pl.AR pr.'!T13-'2. DL invest.n.pl.BEZ pr.'!S13)*(1+$E13)</f>
        <v>0</v>
      </c>
      <c r="V13" s="219">
        <f>('3. DL invest.n.pl.AR pr.'!U13-'2. DL invest.n.pl.BEZ pr.'!T13)*(1+$E13)</f>
        <v>0</v>
      </c>
      <c r="W13" s="219">
        <f>('3. DL invest.n.pl.AR pr.'!V13-'2. DL invest.n.pl.BEZ pr.'!U13)*(1+$E13)</f>
        <v>0</v>
      </c>
      <c r="X13" s="219">
        <f>('3. DL invest.n.pl.AR pr.'!W13-'2. DL invest.n.pl.BEZ pr.'!V13)*(1+$E13)</f>
        <v>0</v>
      </c>
      <c r="Y13" s="219">
        <f>('3. DL invest.n.pl.AR pr.'!X13-'2. DL invest.n.pl.BEZ pr.'!W13)*(1+$E13)</f>
        <v>0</v>
      </c>
      <c r="Z13" s="219">
        <f>('3. DL invest.n.pl.AR pr.'!Y13-'2. DL invest.n.pl.BEZ pr.'!X13)*(1+$E13)</f>
        <v>0</v>
      </c>
      <c r="AA13" s="219">
        <f>('3. DL invest.n.pl.AR pr.'!Z13-'2. DL invest.n.pl.BEZ pr.'!Y13)*(1+$E13)</f>
        <v>0</v>
      </c>
      <c r="AB13" s="219">
        <f>('3. DL invest.n.pl.AR pr.'!AA13-'2. DL invest.n.pl.BEZ pr.'!Z13)*(1+$E13)</f>
        <v>0</v>
      </c>
      <c r="AC13" s="219">
        <f>('3. DL invest.n.pl.AR pr.'!AB13-'2. DL invest.n.pl.BEZ pr.'!AA13)*(1+$E13)</f>
        <v>0</v>
      </c>
      <c r="AD13" s="219">
        <f>('3. DL invest.n.pl.AR pr.'!AC13-'2. DL invest.n.pl.BEZ pr.'!AB13)*(1+$E13)</f>
        <v>0</v>
      </c>
      <c r="AE13" s="219">
        <f>('3. DL invest.n.pl.AR pr.'!AD13-'2. DL invest.n.pl.BEZ pr.'!AC13)*(1+$E13)</f>
        <v>0</v>
      </c>
      <c r="AF13" s="219">
        <f>('3. DL invest.n.pl.AR pr.'!AE13-'2. DL invest.n.pl.BEZ pr.'!AD13)*(1+$E13)</f>
        <v>0</v>
      </c>
      <c r="AG13" s="219">
        <f>('3. DL invest.n.pl.AR pr.'!AF13-'2. DL invest.n.pl.BEZ pr.'!AE13)*(1+$E13)</f>
        <v>0</v>
      </c>
      <c r="AH13" s="219">
        <f>('3. DL invest.n.pl.AR pr.'!AG13-'2. DL invest.n.pl.BEZ pr.'!AF13)*(1+$E13)</f>
        <v>0</v>
      </c>
      <c r="AI13" s="219">
        <f>('3. DL invest.n.pl.AR pr.'!AH13-'2. DL invest.n.pl.BEZ pr.'!AG13)*(1+$E13)</f>
        <v>0</v>
      </c>
      <c r="AJ13" s="219">
        <f>('3. DL invest.n.pl.AR pr.'!AI13-'2. DL invest.n.pl.BEZ pr.'!AH13)*(1+$E13)</f>
        <v>0</v>
      </c>
      <c r="AK13" s="227">
        <f t="shared" si="4"/>
        <v>0</v>
      </c>
      <c r="AL13" s="243"/>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row>
    <row r="14" spans="1:73" s="39" customFormat="1">
      <c r="A14" s="115"/>
      <c r="B14" s="83" t="s">
        <v>172</v>
      </c>
      <c r="C14" s="83" t="str">
        <f>'3. DL invest.n.pl.AR pr.'!C14</f>
        <v>Ieņēmumi ...</v>
      </c>
      <c r="D14" s="38"/>
      <c r="E14" s="383">
        <v>0.1</v>
      </c>
      <c r="F14" s="93" t="s">
        <v>178</v>
      </c>
      <c r="G14" s="218">
        <f>('3. DL invest.n.pl.AR pr.'!F14-'2. DL invest.n.pl.BEZ pr.'!E14)*(1+$E14)</f>
        <v>0</v>
      </c>
      <c r="H14" s="219">
        <f>('3. DL invest.n.pl.AR pr.'!G14-'2. DL invest.n.pl.BEZ pr.'!F14)*(1+$E14)</f>
        <v>0</v>
      </c>
      <c r="I14" s="219">
        <f>('3. DL invest.n.pl.AR pr.'!H14-'2. DL invest.n.pl.BEZ pr.'!G14)*(1+$E14)</f>
        <v>0</v>
      </c>
      <c r="J14" s="219">
        <f>('3. DL invest.n.pl.AR pr.'!I14-'2. DL invest.n.pl.BEZ pr.'!H14)*(1+$E14)</f>
        <v>0</v>
      </c>
      <c r="K14" s="219">
        <f>('3. DL invest.n.pl.AR pr.'!J14-'2. DL invest.n.pl.BEZ pr.'!I14)*(1+$E14)</f>
        <v>0</v>
      </c>
      <c r="L14" s="219">
        <f>('3. DL invest.n.pl.AR pr.'!K14-'2. DL invest.n.pl.BEZ pr.'!J14)*(1+$E14)</f>
        <v>0</v>
      </c>
      <c r="M14" s="219">
        <f>('3. DL invest.n.pl.AR pr.'!L14-'2. DL invest.n.pl.BEZ pr.'!K14)*(1+$E14)</f>
        <v>0</v>
      </c>
      <c r="N14" s="219">
        <f>('3. DL invest.n.pl.AR pr.'!M14-'2. DL invest.n.pl.BEZ pr.'!L14)*(1+$E14)</f>
        <v>0</v>
      </c>
      <c r="O14" s="219">
        <f>('3. DL invest.n.pl.AR pr.'!N14-'2. DL invest.n.pl.BEZ pr.'!M14)*(1+$E14)</f>
        <v>0</v>
      </c>
      <c r="P14" s="219">
        <f>('3. DL invest.n.pl.AR pr.'!O14-'2. DL invest.n.pl.BEZ pr.'!N14)*(1+$E14)</f>
        <v>0</v>
      </c>
      <c r="Q14" s="219">
        <f>('3. DL invest.n.pl.AR pr.'!P14-'2. DL invest.n.pl.BEZ pr.'!O14)*(1+$E14)</f>
        <v>0</v>
      </c>
      <c r="R14" s="219">
        <f>('3. DL invest.n.pl.AR pr.'!Q14-'2. DL invest.n.pl.BEZ pr.'!P14)*(1+$E14)</f>
        <v>0</v>
      </c>
      <c r="S14" s="219">
        <f>('3. DL invest.n.pl.AR pr.'!R14-'2. DL invest.n.pl.BEZ pr.'!Q14)*(1+$E14)</f>
        <v>0</v>
      </c>
      <c r="T14" s="219">
        <f>('3. DL invest.n.pl.AR pr.'!S14-'2. DL invest.n.pl.BEZ pr.'!R14)*(1+$E14)</f>
        <v>0</v>
      </c>
      <c r="U14" s="219">
        <f>('3. DL invest.n.pl.AR pr.'!T14-'2. DL invest.n.pl.BEZ pr.'!S14)*(1+$E14)</f>
        <v>0</v>
      </c>
      <c r="V14" s="219">
        <f>('3. DL invest.n.pl.AR pr.'!U14-'2. DL invest.n.pl.BEZ pr.'!T14)*(1+$E14)</f>
        <v>0</v>
      </c>
      <c r="W14" s="219">
        <f>('3. DL invest.n.pl.AR pr.'!V14-'2. DL invest.n.pl.BEZ pr.'!U14)*(1+$E14)</f>
        <v>0</v>
      </c>
      <c r="X14" s="219">
        <f>('3. DL invest.n.pl.AR pr.'!W14-'2. DL invest.n.pl.BEZ pr.'!V14)*(1+$E14)</f>
        <v>0</v>
      </c>
      <c r="Y14" s="219">
        <f>('3. DL invest.n.pl.AR pr.'!X14-'2. DL invest.n.pl.BEZ pr.'!W14)*(1+$E14)</f>
        <v>0</v>
      </c>
      <c r="Z14" s="219">
        <f>('3. DL invest.n.pl.AR pr.'!Y14-'2. DL invest.n.pl.BEZ pr.'!X14)*(1+$E14)</f>
        <v>0</v>
      </c>
      <c r="AA14" s="219">
        <f>('3. DL invest.n.pl.AR pr.'!Z14-'2. DL invest.n.pl.BEZ pr.'!Y14)*(1+$E14)</f>
        <v>0</v>
      </c>
      <c r="AB14" s="219">
        <f>('3. DL invest.n.pl.AR pr.'!AA14-'2. DL invest.n.pl.BEZ pr.'!Z14)*(1+$E14)</f>
        <v>0</v>
      </c>
      <c r="AC14" s="219">
        <f>('3. DL invest.n.pl.AR pr.'!AB14-'2. DL invest.n.pl.BEZ pr.'!AA14)*(1+$E14)</f>
        <v>0</v>
      </c>
      <c r="AD14" s="219">
        <f>('3. DL invest.n.pl.AR pr.'!AC14-'2. DL invest.n.pl.BEZ pr.'!AB14)*(1+$E14)</f>
        <v>0</v>
      </c>
      <c r="AE14" s="219">
        <f>('3. DL invest.n.pl.AR pr.'!AD14-'2. DL invest.n.pl.BEZ pr.'!AC14)*(1+$E14)</f>
        <v>0</v>
      </c>
      <c r="AF14" s="219">
        <f>('3. DL invest.n.pl.AR pr.'!AE14-'2. DL invest.n.pl.BEZ pr.'!AD14)*(1+$E14)</f>
        <v>0</v>
      </c>
      <c r="AG14" s="219">
        <f>('3. DL invest.n.pl.AR pr.'!AF14-'2. DL invest.n.pl.BEZ pr.'!AE14)*(1+$E14)</f>
        <v>0</v>
      </c>
      <c r="AH14" s="219">
        <f>('3. DL invest.n.pl.AR pr.'!AG14-'2. DL invest.n.pl.BEZ pr.'!AF14)*(1+$E14)</f>
        <v>0</v>
      </c>
      <c r="AI14" s="219">
        <f>('3. DL invest.n.pl.AR pr.'!AH14-'2. DL invest.n.pl.BEZ pr.'!AG14)*(1+$E14)</f>
        <v>0</v>
      </c>
      <c r="AJ14" s="219">
        <f>('3. DL invest.n.pl.AR pr.'!AI14-'2. DL invest.n.pl.BEZ pr.'!AH14)*(1+$E14)</f>
        <v>0</v>
      </c>
      <c r="AK14" s="227">
        <f t="shared" si="4"/>
        <v>0</v>
      </c>
      <c r="AL14" s="243"/>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row>
    <row r="15" spans="1:73" s="39" customFormat="1">
      <c r="A15" s="115"/>
      <c r="B15" s="83" t="s">
        <v>386</v>
      </c>
      <c r="C15" s="83" t="str">
        <f>'3. DL invest.n.pl.AR pr.'!C15</f>
        <v>Ieņēmumi ...</v>
      </c>
      <c r="D15" s="38"/>
      <c r="E15" s="383">
        <v>0.1</v>
      </c>
      <c r="F15" s="93" t="s">
        <v>178</v>
      </c>
      <c r="G15" s="218">
        <f>('3. DL invest.n.pl.AR pr.'!F15-'2. DL invest.n.pl.BEZ pr.'!E15)*(1+$E15)</f>
        <v>0</v>
      </c>
      <c r="H15" s="219">
        <f>('3. DL invest.n.pl.AR pr.'!G15-'2. DL invest.n.pl.BEZ pr.'!F15)*(1+$E15)</f>
        <v>0</v>
      </c>
      <c r="I15" s="219">
        <f>('3. DL invest.n.pl.AR pr.'!H15-'2. DL invest.n.pl.BEZ pr.'!G15)*(1+$E15)</f>
        <v>0</v>
      </c>
      <c r="J15" s="219">
        <f>('3. DL invest.n.pl.AR pr.'!I15-'2. DL invest.n.pl.BEZ pr.'!H15)*(1+$E15)</f>
        <v>0</v>
      </c>
      <c r="K15" s="219">
        <f>('3. DL invest.n.pl.AR pr.'!J15-'2. DL invest.n.pl.BEZ pr.'!I15)*(1+$E15)</f>
        <v>0</v>
      </c>
      <c r="L15" s="219">
        <f>('3. DL invest.n.pl.AR pr.'!K15-'2. DL invest.n.pl.BEZ pr.'!J15)*(1+$E15)</f>
        <v>0</v>
      </c>
      <c r="M15" s="219">
        <f>('3. DL invest.n.pl.AR pr.'!L15-'2. DL invest.n.pl.BEZ pr.'!K15)*(1+$E15)</f>
        <v>0</v>
      </c>
      <c r="N15" s="219">
        <f>('3. DL invest.n.pl.AR pr.'!M15-'2. DL invest.n.pl.BEZ pr.'!L15)*(1+$E15)</f>
        <v>0</v>
      </c>
      <c r="O15" s="219">
        <f>('3. DL invest.n.pl.AR pr.'!N15-'2. DL invest.n.pl.BEZ pr.'!M15)*(1+$E15)</f>
        <v>0</v>
      </c>
      <c r="P15" s="219">
        <f>('3. DL invest.n.pl.AR pr.'!O15-'2. DL invest.n.pl.BEZ pr.'!N15)*(1+$E15)</f>
        <v>0</v>
      </c>
      <c r="Q15" s="219">
        <f>('3. DL invest.n.pl.AR pr.'!P15-'2. DL invest.n.pl.BEZ pr.'!O15)*(1+$E15)</f>
        <v>0</v>
      </c>
      <c r="R15" s="219">
        <f>('3. DL invest.n.pl.AR pr.'!Q15-'2. DL invest.n.pl.BEZ pr.'!P15)*(1+$E15)</f>
        <v>0</v>
      </c>
      <c r="S15" s="219">
        <f>('3. DL invest.n.pl.AR pr.'!R15-'2. DL invest.n.pl.BEZ pr.'!Q15)*(1+$E15)</f>
        <v>0</v>
      </c>
      <c r="T15" s="219">
        <f>('3. DL invest.n.pl.AR pr.'!S15-'2. DL invest.n.pl.BEZ pr.'!R15)*(1+$E15)</f>
        <v>0</v>
      </c>
      <c r="U15" s="219">
        <f>('3. DL invest.n.pl.AR pr.'!T15-'2. DL invest.n.pl.BEZ pr.'!S15)*(1+$E15)</f>
        <v>0</v>
      </c>
      <c r="V15" s="219">
        <f>('3. DL invest.n.pl.AR pr.'!U15-'2. DL invest.n.pl.BEZ pr.'!T15)*(1+$E15)</f>
        <v>0</v>
      </c>
      <c r="W15" s="219">
        <f>('3. DL invest.n.pl.AR pr.'!V15-'2. DL invest.n.pl.BEZ pr.'!U15)*(1+$E15)</f>
        <v>0</v>
      </c>
      <c r="X15" s="219">
        <f>('3. DL invest.n.pl.AR pr.'!W15-'2. DL invest.n.pl.BEZ pr.'!V15)*(1+$E15)</f>
        <v>0</v>
      </c>
      <c r="Y15" s="219">
        <f>('3. DL invest.n.pl.AR pr.'!X15-'2. DL invest.n.pl.BEZ pr.'!W15)*(1+$E15)</f>
        <v>0</v>
      </c>
      <c r="Z15" s="219">
        <f>('3. DL invest.n.pl.AR pr.'!Y15-'2. DL invest.n.pl.BEZ pr.'!X15)*(1+$E15)</f>
        <v>0</v>
      </c>
      <c r="AA15" s="219">
        <f>('3. DL invest.n.pl.AR pr.'!Z15-'2. DL invest.n.pl.BEZ pr.'!Y15)*(1+$E15)</f>
        <v>0</v>
      </c>
      <c r="AB15" s="219">
        <f>('3. DL invest.n.pl.AR pr.'!AA15-'2. DL invest.n.pl.BEZ pr.'!Z15)*(1+$E15)</f>
        <v>0</v>
      </c>
      <c r="AC15" s="219">
        <f>('3. DL invest.n.pl.AR pr.'!AB15-'2. DL invest.n.pl.BEZ pr.'!AA15)*(1+$E15)</f>
        <v>0</v>
      </c>
      <c r="AD15" s="219">
        <f>('3. DL invest.n.pl.AR pr.'!AC15-'2. DL invest.n.pl.BEZ pr.'!AB15)*(1+$E15)</f>
        <v>0</v>
      </c>
      <c r="AE15" s="219">
        <f>('3. DL invest.n.pl.AR pr.'!AD15-'2. DL invest.n.pl.BEZ pr.'!AC15)*(1+$E15)</f>
        <v>0</v>
      </c>
      <c r="AF15" s="219">
        <f>('3. DL invest.n.pl.AR pr.'!AE15-'2. DL invest.n.pl.BEZ pr.'!AD15)*(1+$E15)</f>
        <v>0</v>
      </c>
      <c r="AG15" s="219">
        <f>('3. DL invest.n.pl.AR pr.'!AF15-'2. DL invest.n.pl.BEZ pr.'!AE15)*(1+$E15)</f>
        <v>0</v>
      </c>
      <c r="AH15" s="219">
        <f>('3. DL invest.n.pl.AR pr.'!AG15-'2. DL invest.n.pl.BEZ pr.'!AF15)*(1+$E15)</f>
        <v>0</v>
      </c>
      <c r="AI15" s="219">
        <f>('3. DL invest.n.pl.AR pr.'!AH15-'2. DL invest.n.pl.BEZ pr.'!AG15)*(1+$E15)</f>
        <v>0</v>
      </c>
      <c r="AJ15" s="219">
        <f>('3. DL invest.n.pl.AR pr.'!AI15-'2. DL invest.n.pl.BEZ pr.'!AH15)*(1+$E15)</f>
        <v>0</v>
      </c>
      <c r="AK15" s="227">
        <f t="shared" si="4"/>
        <v>0</v>
      </c>
      <c r="AL15" s="243"/>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row>
    <row r="16" spans="1:73" s="18" customFormat="1">
      <c r="A16" s="117"/>
      <c r="B16" s="59" t="s">
        <v>5</v>
      </c>
      <c r="C16" s="40" t="s">
        <v>313</v>
      </c>
      <c r="D16" s="40"/>
      <c r="E16" s="42"/>
      <c r="F16" s="93" t="s">
        <v>178</v>
      </c>
      <c r="G16" s="220">
        <f>SUM(G17:G22)</f>
        <v>0</v>
      </c>
      <c r="H16" s="221">
        <f t="shared" ref="H16:Y16" si="5">SUM(H17:H22)</f>
        <v>0</v>
      </c>
      <c r="I16" s="221">
        <f t="shared" ref="I16:J16" si="6">SUM(I17:I22)</f>
        <v>0</v>
      </c>
      <c r="J16" s="221">
        <f t="shared" si="6"/>
        <v>0</v>
      </c>
      <c r="K16" s="221">
        <f t="shared" si="5"/>
        <v>0</v>
      </c>
      <c r="L16" s="221">
        <f t="shared" si="5"/>
        <v>0</v>
      </c>
      <c r="M16" s="221">
        <f t="shared" si="5"/>
        <v>0</v>
      </c>
      <c r="N16" s="221">
        <f t="shared" si="5"/>
        <v>0</v>
      </c>
      <c r="O16" s="221">
        <f t="shared" si="5"/>
        <v>0</v>
      </c>
      <c r="P16" s="221">
        <f t="shared" si="5"/>
        <v>0</v>
      </c>
      <c r="Q16" s="221">
        <f t="shared" si="5"/>
        <v>0</v>
      </c>
      <c r="R16" s="221">
        <f t="shared" si="5"/>
        <v>0</v>
      </c>
      <c r="S16" s="221">
        <f t="shared" si="5"/>
        <v>0</v>
      </c>
      <c r="T16" s="221">
        <f t="shared" si="5"/>
        <v>0</v>
      </c>
      <c r="U16" s="221">
        <f t="shared" si="5"/>
        <v>0</v>
      </c>
      <c r="V16" s="221">
        <f t="shared" si="5"/>
        <v>0</v>
      </c>
      <c r="W16" s="221">
        <f t="shared" si="5"/>
        <v>0</v>
      </c>
      <c r="X16" s="221">
        <f t="shared" si="5"/>
        <v>0</v>
      </c>
      <c r="Y16" s="221">
        <f t="shared" si="5"/>
        <v>0</v>
      </c>
      <c r="Z16" s="221">
        <f t="shared" ref="Z16:AE16" si="7">SUM(Z17:Z22)</f>
        <v>0</v>
      </c>
      <c r="AA16" s="221">
        <f t="shared" si="7"/>
        <v>0</v>
      </c>
      <c r="AB16" s="221">
        <f t="shared" si="7"/>
        <v>0</v>
      </c>
      <c r="AC16" s="221">
        <f t="shared" si="7"/>
        <v>0</v>
      </c>
      <c r="AD16" s="221">
        <f t="shared" si="7"/>
        <v>0</v>
      </c>
      <c r="AE16" s="221">
        <f t="shared" si="7"/>
        <v>0</v>
      </c>
      <c r="AF16" s="221">
        <f t="shared" ref="AF16:AJ16" si="8">SUM(AF17:AF22)</f>
        <v>0</v>
      </c>
      <c r="AG16" s="221">
        <f t="shared" si="8"/>
        <v>0</v>
      </c>
      <c r="AH16" s="221">
        <f t="shared" si="8"/>
        <v>0</v>
      </c>
      <c r="AI16" s="221">
        <f t="shared" si="8"/>
        <v>0</v>
      </c>
      <c r="AJ16" s="222">
        <f t="shared" si="8"/>
        <v>0</v>
      </c>
      <c r="AK16" s="227">
        <f>SUM(G16:AJ16)</f>
        <v>0</v>
      </c>
      <c r="AL16" s="241"/>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row>
    <row r="17" spans="1:73" s="39" customFormat="1">
      <c r="A17" s="115"/>
      <c r="B17" s="83" t="s">
        <v>62</v>
      </c>
      <c r="C17" s="83" t="str">
        <f>'3. DL invest.n.pl.AR pr.'!C17</f>
        <v>Darbības izmaksas....</v>
      </c>
      <c r="D17" s="38"/>
      <c r="E17" s="383">
        <v>0.1</v>
      </c>
      <c r="F17" s="93" t="s">
        <v>178</v>
      </c>
      <c r="G17" s="218">
        <f>('3. DL invest.n.pl.AR pr.'!F17-'2. DL invest.n.pl.BEZ pr.'!E17)*(1+$E17)</f>
        <v>0</v>
      </c>
      <c r="H17" s="219">
        <f>('3. DL invest.n.pl.AR pr.'!G17-'2. DL invest.n.pl.BEZ pr.'!F17)*(1+$E17)</f>
        <v>0</v>
      </c>
      <c r="I17" s="219">
        <f>('3. DL invest.n.pl.AR pr.'!H17-'2. DL invest.n.pl.BEZ pr.'!G17)*(1+$E17)</f>
        <v>0</v>
      </c>
      <c r="J17" s="219">
        <f>('3. DL invest.n.pl.AR pr.'!I17-'2. DL invest.n.pl.BEZ pr.'!H17)*(1+$E17)</f>
        <v>0</v>
      </c>
      <c r="K17" s="219">
        <f>('3. DL invest.n.pl.AR pr.'!J17-'2. DL invest.n.pl.BEZ pr.'!I17)*(1+$E17)</f>
        <v>0</v>
      </c>
      <c r="L17" s="219">
        <f>('3. DL invest.n.pl.AR pr.'!K17-'2. DL invest.n.pl.BEZ pr.'!J17)*(1+$E17)</f>
        <v>0</v>
      </c>
      <c r="M17" s="219">
        <f>('3. DL invest.n.pl.AR pr.'!L17-'2. DL invest.n.pl.BEZ pr.'!K17)*(1+$E17)</f>
        <v>0</v>
      </c>
      <c r="N17" s="219">
        <f>('3. DL invest.n.pl.AR pr.'!M17-'2. DL invest.n.pl.BEZ pr.'!L17)*(1+$E17)</f>
        <v>0</v>
      </c>
      <c r="O17" s="219">
        <f>('3. DL invest.n.pl.AR pr.'!N17-'2. DL invest.n.pl.BEZ pr.'!M17)*(1+$E17)</f>
        <v>0</v>
      </c>
      <c r="P17" s="219">
        <f>('3. DL invest.n.pl.AR pr.'!O17-'2. DL invest.n.pl.BEZ pr.'!N17)*(1+$E17)</f>
        <v>0</v>
      </c>
      <c r="Q17" s="219">
        <f>('3. DL invest.n.pl.AR pr.'!P17-'2. DL invest.n.pl.BEZ pr.'!O17)*(1+$E17)</f>
        <v>0</v>
      </c>
      <c r="R17" s="219">
        <f>('3. DL invest.n.pl.AR pr.'!Q17-'2. DL invest.n.pl.BEZ pr.'!P17)*(1+$E17)</f>
        <v>0</v>
      </c>
      <c r="S17" s="219">
        <f>('3. DL invest.n.pl.AR pr.'!R17-'2. DL invest.n.pl.BEZ pr.'!Q17)*(1+$E17)</f>
        <v>0</v>
      </c>
      <c r="T17" s="219">
        <f>('3. DL invest.n.pl.AR pr.'!S17-'2. DL invest.n.pl.BEZ pr.'!R17)*(1+$E17)</f>
        <v>0</v>
      </c>
      <c r="U17" s="219">
        <f>('3. DL invest.n.pl.AR pr.'!T17-'2. DL invest.n.pl.BEZ pr.'!S17)*(1+$E17)</f>
        <v>0</v>
      </c>
      <c r="V17" s="219">
        <f>('3. DL invest.n.pl.AR pr.'!U17-'2. DL invest.n.pl.BEZ pr.'!T17)*(1+$E17)</f>
        <v>0</v>
      </c>
      <c r="W17" s="219">
        <f>('3. DL invest.n.pl.AR pr.'!V17-'2. DL invest.n.pl.BEZ pr.'!U17)*(1+$E17)</f>
        <v>0</v>
      </c>
      <c r="X17" s="219">
        <f>('3. DL invest.n.pl.AR pr.'!W17-'2. DL invest.n.pl.BEZ pr.'!V17)*(1+$E17)</f>
        <v>0</v>
      </c>
      <c r="Y17" s="219">
        <f>('3. DL invest.n.pl.AR pr.'!X17-'2. DL invest.n.pl.BEZ pr.'!W17)*(1+$E17)</f>
        <v>0</v>
      </c>
      <c r="Z17" s="219">
        <f>('3. DL invest.n.pl.AR pr.'!Y17-'2. DL invest.n.pl.BEZ pr.'!X17)*(1+$E17)</f>
        <v>0</v>
      </c>
      <c r="AA17" s="219">
        <f>('3. DL invest.n.pl.AR pr.'!Z17-'2. DL invest.n.pl.BEZ pr.'!Y17)*(1+$E17)</f>
        <v>0</v>
      </c>
      <c r="AB17" s="219">
        <f>('3. DL invest.n.pl.AR pr.'!AA17-'2. DL invest.n.pl.BEZ pr.'!Z17)*(1+$E17)</f>
        <v>0</v>
      </c>
      <c r="AC17" s="219">
        <f>('3. DL invest.n.pl.AR pr.'!AB17-'2. DL invest.n.pl.BEZ pr.'!AA17)*(1+$E17)</f>
        <v>0</v>
      </c>
      <c r="AD17" s="219">
        <f>('3. DL invest.n.pl.AR pr.'!AC17-'2. DL invest.n.pl.BEZ pr.'!AB17)*(1+$E17)</f>
        <v>0</v>
      </c>
      <c r="AE17" s="219">
        <f>('3. DL invest.n.pl.AR pr.'!AD17-'2. DL invest.n.pl.BEZ pr.'!AC17)*(1+$E17)</f>
        <v>0</v>
      </c>
      <c r="AF17" s="219">
        <f>('3. DL invest.n.pl.AR pr.'!AE17-'2. DL invest.n.pl.BEZ pr.'!AD17)*(1+$E17)</f>
        <v>0</v>
      </c>
      <c r="AG17" s="219">
        <f>('3. DL invest.n.pl.AR pr.'!AF17-'2. DL invest.n.pl.BEZ pr.'!AE17)*(1+$E17)</f>
        <v>0</v>
      </c>
      <c r="AH17" s="219">
        <f>('3. DL invest.n.pl.AR pr.'!AG17-'2. DL invest.n.pl.BEZ pr.'!AF17)*(1+$E17)</f>
        <v>0</v>
      </c>
      <c r="AI17" s="219">
        <f>('3. DL invest.n.pl.AR pr.'!AH17-'2. DL invest.n.pl.BEZ pr.'!AG17)*(1+$E17)</f>
        <v>0</v>
      </c>
      <c r="AJ17" s="219">
        <f>('3. DL invest.n.pl.AR pr.'!AI17-'2. DL invest.n.pl.BEZ pr.'!AH17)*(1+$E17)</f>
        <v>0</v>
      </c>
      <c r="AK17" s="227">
        <f t="shared" si="4"/>
        <v>0</v>
      </c>
      <c r="AL17" s="243"/>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row>
    <row r="18" spans="1:73" s="39" customFormat="1">
      <c r="A18" s="115"/>
      <c r="B18" s="83" t="s">
        <v>63</v>
      </c>
      <c r="C18" s="83" t="str">
        <f>'3. DL invest.n.pl.AR pr.'!C18</f>
        <v>Darbības izmaksas....</v>
      </c>
      <c r="D18" s="38"/>
      <c r="E18" s="383">
        <v>0.1</v>
      </c>
      <c r="F18" s="93" t="s">
        <v>178</v>
      </c>
      <c r="G18" s="218">
        <f>('3. DL invest.n.pl.AR pr.'!F18-'2. DL invest.n.pl.BEZ pr.'!E18)*(1+$E18)</f>
        <v>0</v>
      </c>
      <c r="H18" s="219">
        <f>('3. DL invest.n.pl.AR pr.'!G18-'2. DL invest.n.pl.BEZ pr.'!F18)*(1+$E18)</f>
        <v>0</v>
      </c>
      <c r="I18" s="219">
        <f>('3. DL invest.n.pl.AR pr.'!H18-'2. DL invest.n.pl.BEZ pr.'!G18)*(1+$E18)</f>
        <v>0</v>
      </c>
      <c r="J18" s="219">
        <f>('3. DL invest.n.pl.AR pr.'!I18-'2. DL invest.n.pl.BEZ pr.'!H18)*(1+$E18)</f>
        <v>0</v>
      </c>
      <c r="K18" s="219">
        <f>('3. DL invest.n.pl.AR pr.'!J18-'2. DL invest.n.pl.BEZ pr.'!I18)*(1+$E18)</f>
        <v>0</v>
      </c>
      <c r="L18" s="219">
        <f>('3. DL invest.n.pl.AR pr.'!K18-'2. DL invest.n.pl.BEZ pr.'!J18)*(1+$E18)</f>
        <v>0</v>
      </c>
      <c r="M18" s="219">
        <f>('3. DL invest.n.pl.AR pr.'!L18-'2. DL invest.n.pl.BEZ pr.'!K18)*(1+$E18)</f>
        <v>0</v>
      </c>
      <c r="N18" s="219">
        <f>('3. DL invest.n.pl.AR pr.'!M18-'2. DL invest.n.pl.BEZ pr.'!L18)*(1+$E18)</f>
        <v>0</v>
      </c>
      <c r="O18" s="219">
        <f>('3. DL invest.n.pl.AR pr.'!N18-'2. DL invest.n.pl.BEZ pr.'!M18)*(1+$E18)</f>
        <v>0</v>
      </c>
      <c r="P18" s="219">
        <f>('3. DL invest.n.pl.AR pr.'!O18-'2. DL invest.n.pl.BEZ pr.'!N18)*(1+$E18)</f>
        <v>0</v>
      </c>
      <c r="Q18" s="219">
        <f>('3. DL invest.n.pl.AR pr.'!P18-'2. DL invest.n.pl.BEZ pr.'!O18)*(1+$E18)</f>
        <v>0</v>
      </c>
      <c r="R18" s="219">
        <f>('3. DL invest.n.pl.AR pr.'!Q18-'2. DL invest.n.pl.BEZ pr.'!P18)*(1+$E18)</f>
        <v>0</v>
      </c>
      <c r="S18" s="219">
        <f>('3. DL invest.n.pl.AR pr.'!R18-'2. DL invest.n.pl.BEZ pr.'!Q18)*(1+$E18)</f>
        <v>0</v>
      </c>
      <c r="T18" s="219">
        <f>('3. DL invest.n.pl.AR pr.'!S18-'2. DL invest.n.pl.BEZ pr.'!R18)*(1+$E18)</f>
        <v>0</v>
      </c>
      <c r="U18" s="219">
        <f>('3. DL invest.n.pl.AR pr.'!T18-'2. DL invest.n.pl.BEZ pr.'!S18)*(1+$E18)</f>
        <v>0</v>
      </c>
      <c r="V18" s="219">
        <f>('3. DL invest.n.pl.AR pr.'!U18-'2. DL invest.n.pl.BEZ pr.'!T18)*(1+$E18)</f>
        <v>0</v>
      </c>
      <c r="W18" s="219">
        <f>('3. DL invest.n.pl.AR pr.'!V18-'2. DL invest.n.pl.BEZ pr.'!U18)*(1+$E18)</f>
        <v>0</v>
      </c>
      <c r="X18" s="219">
        <f>('3. DL invest.n.pl.AR pr.'!W18-'2. DL invest.n.pl.BEZ pr.'!V18)*(1+$E18)</f>
        <v>0</v>
      </c>
      <c r="Y18" s="219">
        <f>('3. DL invest.n.pl.AR pr.'!X18-'2. DL invest.n.pl.BEZ pr.'!W18)*(1+$E18)</f>
        <v>0</v>
      </c>
      <c r="Z18" s="219">
        <f>('3. DL invest.n.pl.AR pr.'!Y18-'2. DL invest.n.pl.BEZ pr.'!X18)*(1+$E18)</f>
        <v>0</v>
      </c>
      <c r="AA18" s="219">
        <f>('3. DL invest.n.pl.AR pr.'!Z18-'2. DL invest.n.pl.BEZ pr.'!Y18)*(1+$E18)</f>
        <v>0</v>
      </c>
      <c r="AB18" s="219">
        <f>('3. DL invest.n.pl.AR pr.'!AA18-'2. DL invest.n.pl.BEZ pr.'!Z18)*(1+$E18)</f>
        <v>0</v>
      </c>
      <c r="AC18" s="219">
        <f>('3. DL invest.n.pl.AR pr.'!AB18-'2. DL invest.n.pl.BEZ pr.'!AA18)*(1+$E18)</f>
        <v>0</v>
      </c>
      <c r="AD18" s="219">
        <f>('3. DL invest.n.pl.AR pr.'!AC18-'2. DL invest.n.pl.BEZ pr.'!AB18)*(1+$E18)</f>
        <v>0</v>
      </c>
      <c r="AE18" s="219">
        <f>('3. DL invest.n.pl.AR pr.'!AD18-'2. DL invest.n.pl.BEZ pr.'!AC18)*(1+$E18)</f>
        <v>0</v>
      </c>
      <c r="AF18" s="219">
        <f>('3. DL invest.n.pl.AR pr.'!AE18-'2. DL invest.n.pl.BEZ pr.'!AD18)*(1+$E18)</f>
        <v>0</v>
      </c>
      <c r="AG18" s="219">
        <f>('3. DL invest.n.pl.AR pr.'!AF18-'2. DL invest.n.pl.BEZ pr.'!AE18)*(1+$E18)</f>
        <v>0</v>
      </c>
      <c r="AH18" s="219">
        <f>('3. DL invest.n.pl.AR pr.'!AG18-'2. DL invest.n.pl.BEZ pr.'!AF18)*(1+$E18)</f>
        <v>0</v>
      </c>
      <c r="AI18" s="219">
        <f>('3. DL invest.n.pl.AR pr.'!AH18-'2. DL invest.n.pl.BEZ pr.'!AG18)*(1+$E18)</f>
        <v>0</v>
      </c>
      <c r="AJ18" s="219">
        <f>('3. DL invest.n.pl.AR pr.'!AI18-'2. DL invest.n.pl.BEZ pr.'!AH18)*(1+$E18)</f>
        <v>0</v>
      </c>
      <c r="AK18" s="227">
        <f t="shared" si="4"/>
        <v>0</v>
      </c>
      <c r="AL18" s="243"/>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row>
    <row r="19" spans="1:73" s="39" customFormat="1">
      <c r="A19" s="115"/>
      <c r="B19" s="83" t="s">
        <v>181</v>
      </c>
      <c r="C19" s="83" t="str">
        <f>'3. DL invest.n.pl.AR pr.'!C19</f>
        <v>Darbības izmaksas....</v>
      </c>
      <c r="D19" s="38"/>
      <c r="E19" s="383">
        <v>0.1</v>
      </c>
      <c r="F19" s="93" t="s">
        <v>178</v>
      </c>
      <c r="G19" s="218">
        <f>('3. DL invest.n.pl.AR pr.'!F19-'2. DL invest.n.pl.BEZ pr.'!E19)*(1+$E19)</f>
        <v>0</v>
      </c>
      <c r="H19" s="219">
        <f>('3. DL invest.n.pl.AR pr.'!G19-'2. DL invest.n.pl.BEZ pr.'!F19)*(1+$E19)</f>
        <v>0</v>
      </c>
      <c r="I19" s="219">
        <f>('3. DL invest.n.pl.AR pr.'!H19-'2. DL invest.n.pl.BEZ pr.'!G19)*(1+$E19)</f>
        <v>0</v>
      </c>
      <c r="J19" s="219">
        <f>('3. DL invest.n.pl.AR pr.'!I19-'2. DL invest.n.pl.BEZ pr.'!H19)*(1+$E19)</f>
        <v>0</v>
      </c>
      <c r="K19" s="219">
        <f>('3. DL invest.n.pl.AR pr.'!J19-'2. DL invest.n.pl.BEZ pr.'!I19)*(1+$E19)</f>
        <v>0</v>
      </c>
      <c r="L19" s="219">
        <f>('3. DL invest.n.pl.AR pr.'!K19-'2. DL invest.n.pl.BEZ pr.'!J19)*(1+$E19)</f>
        <v>0</v>
      </c>
      <c r="M19" s="219">
        <f>('3. DL invest.n.pl.AR pr.'!L19-'2. DL invest.n.pl.BEZ pr.'!K19)*(1+$E19)</f>
        <v>0</v>
      </c>
      <c r="N19" s="219">
        <f>('3. DL invest.n.pl.AR pr.'!M19-'2. DL invest.n.pl.BEZ pr.'!L19)*(1+$E19)</f>
        <v>0</v>
      </c>
      <c r="O19" s="219">
        <f>('3. DL invest.n.pl.AR pr.'!N19-'2. DL invest.n.pl.BEZ pr.'!M19)*(1+$E19)</f>
        <v>0</v>
      </c>
      <c r="P19" s="219">
        <f>('3. DL invest.n.pl.AR pr.'!O19-'2. DL invest.n.pl.BEZ pr.'!N19)*(1+$E19)</f>
        <v>0</v>
      </c>
      <c r="Q19" s="219">
        <f>('3. DL invest.n.pl.AR pr.'!P19-'2. DL invest.n.pl.BEZ pr.'!O19)*(1+$E19)</f>
        <v>0</v>
      </c>
      <c r="R19" s="219">
        <f>('3. DL invest.n.pl.AR pr.'!Q19-'2. DL invest.n.pl.BEZ pr.'!P19)*(1+$E19)</f>
        <v>0</v>
      </c>
      <c r="S19" s="219">
        <f>('3. DL invest.n.pl.AR pr.'!R19-'2. DL invest.n.pl.BEZ pr.'!Q19)*(1+$E19)</f>
        <v>0</v>
      </c>
      <c r="T19" s="219">
        <f>('3. DL invest.n.pl.AR pr.'!S19-'2. DL invest.n.pl.BEZ pr.'!R19)*(1+$E19)</f>
        <v>0</v>
      </c>
      <c r="U19" s="219">
        <f>('3. DL invest.n.pl.AR pr.'!T19-'2. DL invest.n.pl.BEZ pr.'!S19)*(1+$E19)</f>
        <v>0</v>
      </c>
      <c r="V19" s="219">
        <f>('3. DL invest.n.pl.AR pr.'!U19-'2. DL invest.n.pl.BEZ pr.'!T19)*(1+$E19)</f>
        <v>0</v>
      </c>
      <c r="W19" s="219">
        <f>('3. DL invest.n.pl.AR pr.'!V19-'2. DL invest.n.pl.BEZ pr.'!U19)*(1+$E19)</f>
        <v>0</v>
      </c>
      <c r="X19" s="219">
        <f>('3. DL invest.n.pl.AR pr.'!W19-'2. DL invest.n.pl.BEZ pr.'!V19)*(1+$E19)</f>
        <v>0</v>
      </c>
      <c r="Y19" s="219">
        <f>('3. DL invest.n.pl.AR pr.'!X19-'2. DL invest.n.pl.BEZ pr.'!W19)*(1+$E19)</f>
        <v>0</v>
      </c>
      <c r="Z19" s="219">
        <f>('3. DL invest.n.pl.AR pr.'!Y19-'2. DL invest.n.pl.BEZ pr.'!X19)*(1+$E19)</f>
        <v>0</v>
      </c>
      <c r="AA19" s="219">
        <f>('3. DL invest.n.pl.AR pr.'!Z19-'2. DL invest.n.pl.BEZ pr.'!Y19)*(1+$E19)</f>
        <v>0</v>
      </c>
      <c r="AB19" s="219">
        <f>('3. DL invest.n.pl.AR pr.'!AA19-'2. DL invest.n.pl.BEZ pr.'!Z19)*(1+$E19)</f>
        <v>0</v>
      </c>
      <c r="AC19" s="219">
        <f>('3. DL invest.n.pl.AR pr.'!AB19-'2. DL invest.n.pl.BEZ pr.'!AA19)*(1+$E19)</f>
        <v>0</v>
      </c>
      <c r="AD19" s="219">
        <f>('3. DL invest.n.pl.AR pr.'!AC19-'2. DL invest.n.pl.BEZ pr.'!AB19)*(1+$E19)</f>
        <v>0</v>
      </c>
      <c r="AE19" s="219">
        <f>('3. DL invest.n.pl.AR pr.'!AD19-'2. DL invest.n.pl.BEZ pr.'!AC19)*(1+$E19)</f>
        <v>0</v>
      </c>
      <c r="AF19" s="219">
        <f>('3. DL invest.n.pl.AR pr.'!AE19-'2. DL invest.n.pl.BEZ pr.'!AD19)*(1+$E19)</f>
        <v>0</v>
      </c>
      <c r="AG19" s="219">
        <f>('3. DL invest.n.pl.AR pr.'!AF19-'2. DL invest.n.pl.BEZ pr.'!AE19)*(1+$E19)</f>
        <v>0</v>
      </c>
      <c r="AH19" s="219">
        <f>('3. DL invest.n.pl.AR pr.'!AG19-'2. DL invest.n.pl.BEZ pr.'!AF19)*(1+$E19)</f>
        <v>0</v>
      </c>
      <c r="AI19" s="219">
        <f>('3. DL invest.n.pl.AR pr.'!AH19-'2. DL invest.n.pl.BEZ pr.'!AG19)*(1+$E19)</f>
        <v>0</v>
      </c>
      <c r="AJ19" s="219">
        <f>('3. DL invest.n.pl.AR pr.'!AI19-'2. DL invest.n.pl.BEZ pr.'!AH19)*(1+$E19)</f>
        <v>0</v>
      </c>
      <c r="AK19" s="227">
        <f t="shared" si="4"/>
        <v>0</v>
      </c>
      <c r="AL19" s="243"/>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row>
    <row r="20" spans="1:73" s="39" customFormat="1">
      <c r="A20" s="115"/>
      <c r="B20" s="83" t="s">
        <v>274</v>
      </c>
      <c r="C20" s="83" t="str">
        <f>'3. DL invest.n.pl.AR pr.'!C20</f>
        <v>Darbības izmaksas....</v>
      </c>
      <c r="D20" s="38"/>
      <c r="E20" s="383">
        <v>0.1</v>
      </c>
      <c r="F20" s="93" t="s">
        <v>178</v>
      </c>
      <c r="G20" s="218">
        <f>('3. DL invest.n.pl.AR pr.'!F20-'2. DL invest.n.pl.BEZ pr.'!E20)*(1+$E20)</f>
        <v>0</v>
      </c>
      <c r="H20" s="219">
        <f>('3. DL invest.n.pl.AR pr.'!G20-'2. DL invest.n.pl.BEZ pr.'!F20)*(1+$E20)</f>
        <v>0</v>
      </c>
      <c r="I20" s="219">
        <f>('3. DL invest.n.pl.AR pr.'!H20-'2. DL invest.n.pl.BEZ pr.'!G20)*(1+$E20)</f>
        <v>0</v>
      </c>
      <c r="J20" s="219">
        <f>('3. DL invest.n.pl.AR pr.'!I20-'2. DL invest.n.pl.BEZ pr.'!H20)*(1+$E20)</f>
        <v>0</v>
      </c>
      <c r="K20" s="219">
        <f>('3. DL invest.n.pl.AR pr.'!J20-'2. DL invest.n.pl.BEZ pr.'!I20)*(1+$E20)</f>
        <v>0</v>
      </c>
      <c r="L20" s="219">
        <f>('3. DL invest.n.pl.AR pr.'!K20-'2. DL invest.n.pl.BEZ pr.'!J20)*(1+$E20)</f>
        <v>0</v>
      </c>
      <c r="M20" s="219">
        <f>('3. DL invest.n.pl.AR pr.'!L20-'2. DL invest.n.pl.BEZ pr.'!K20)*(1+$E20)</f>
        <v>0</v>
      </c>
      <c r="N20" s="219">
        <f>('3. DL invest.n.pl.AR pr.'!M20-'2. DL invest.n.pl.BEZ pr.'!L20)*(1+$E20)</f>
        <v>0</v>
      </c>
      <c r="O20" s="219">
        <f>('3. DL invest.n.pl.AR pr.'!N20-'2. DL invest.n.pl.BEZ pr.'!M20)*(1+$E20)</f>
        <v>0</v>
      </c>
      <c r="P20" s="219">
        <f>('3. DL invest.n.pl.AR pr.'!O20-'2. DL invest.n.pl.BEZ pr.'!N20)*(1+$E20)</f>
        <v>0</v>
      </c>
      <c r="Q20" s="219">
        <f>('3. DL invest.n.pl.AR pr.'!P20-'2. DL invest.n.pl.BEZ pr.'!O20)*(1+$E20)</f>
        <v>0</v>
      </c>
      <c r="R20" s="219">
        <f>('3. DL invest.n.pl.AR pr.'!Q20-'2. DL invest.n.pl.BEZ pr.'!P20)*(1+$E20)</f>
        <v>0</v>
      </c>
      <c r="S20" s="219">
        <f>('3. DL invest.n.pl.AR pr.'!R20-'2. DL invest.n.pl.BEZ pr.'!Q20)*(1+$E20)</f>
        <v>0</v>
      </c>
      <c r="T20" s="219">
        <f>('3. DL invest.n.pl.AR pr.'!S20-'2. DL invest.n.pl.BEZ pr.'!R20)*(1+$E20)</f>
        <v>0</v>
      </c>
      <c r="U20" s="219">
        <f>('3. DL invest.n.pl.AR pr.'!T20-'2. DL invest.n.pl.BEZ pr.'!S20)*(1+$E20)</f>
        <v>0</v>
      </c>
      <c r="V20" s="219">
        <f>('3. DL invest.n.pl.AR pr.'!U20-'2. DL invest.n.pl.BEZ pr.'!T20)*(1+$E20)</f>
        <v>0</v>
      </c>
      <c r="W20" s="219">
        <f>('3. DL invest.n.pl.AR pr.'!V20-'2. DL invest.n.pl.BEZ pr.'!U20)*(1+$E20)</f>
        <v>0</v>
      </c>
      <c r="X20" s="219">
        <f>('3. DL invest.n.pl.AR pr.'!W20-'2. DL invest.n.pl.BEZ pr.'!V20)*(1+$E20)</f>
        <v>0</v>
      </c>
      <c r="Y20" s="219">
        <f>('3. DL invest.n.pl.AR pr.'!X20-'2. DL invest.n.pl.BEZ pr.'!W20)*(1+$E20)</f>
        <v>0</v>
      </c>
      <c r="Z20" s="219">
        <f>('3. DL invest.n.pl.AR pr.'!Y20-'2. DL invest.n.pl.BEZ pr.'!X20)*(1+$E20)</f>
        <v>0</v>
      </c>
      <c r="AA20" s="219">
        <f>('3. DL invest.n.pl.AR pr.'!Z20-'2. DL invest.n.pl.BEZ pr.'!Y20)*(1+$E20)</f>
        <v>0</v>
      </c>
      <c r="AB20" s="219">
        <f>('3. DL invest.n.pl.AR pr.'!AA20-'2. DL invest.n.pl.BEZ pr.'!Z20)*(1+$E20)</f>
        <v>0</v>
      </c>
      <c r="AC20" s="219">
        <f>('3. DL invest.n.pl.AR pr.'!AB20-'2. DL invest.n.pl.BEZ pr.'!AA20)*(1+$E20)</f>
        <v>0</v>
      </c>
      <c r="AD20" s="219">
        <f>('3. DL invest.n.pl.AR pr.'!AC20-'2. DL invest.n.pl.BEZ pr.'!AB20)*(1+$E20)</f>
        <v>0</v>
      </c>
      <c r="AE20" s="219">
        <f>('3. DL invest.n.pl.AR pr.'!AD20-'2. DL invest.n.pl.BEZ pr.'!AC20)*(1+$E20)</f>
        <v>0</v>
      </c>
      <c r="AF20" s="219">
        <f>('3. DL invest.n.pl.AR pr.'!AE20-'2. DL invest.n.pl.BEZ pr.'!AD20)*(1+$E20)</f>
        <v>0</v>
      </c>
      <c r="AG20" s="219">
        <f>('3. DL invest.n.pl.AR pr.'!AF20-'2. DL invest.n.pl.BEZ pr.'!AE20)*(1+$E20)</f>
        <v>0</v>
      </c>
      <c r="AH20" s="219">
        <f>('3. DL invest.n.pl.AR pr.'!AG20-'2. DL invest.n.pl.BEZ pr.'!AF20)*(1+$E20)</f>
        <v>0</v>
      </c>
      <c r="AI20" s="219">
        <f>('3. DL invest.n.pl.AR pr.'!AH20-'2. DL invest.n.pl.BEZ pr.'!AG20)*(1+$E20)</f>
        <v>0</v>
      </c>
      <c r="AJ20" s="219">
        <f>('3. DL invest.n.pl.AR pr.'!AI20-'2. DL invest.n.pl.BEZ pr.'!AH20)*(1+$E20)</f>
        <v>0</v>
      </c>
      <c r="AK20" s="227">
        <f t="shared" si="4"/>
        <v>0</v>
      </c>
      <c r="AL20" s="243"/>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row>
    <row r="21" spans="1:73" s="39" customFormat="1">
      <c r="A21" s="115"/>
      <c r="B21" s="83" t="s">
        <v>387</v>
      </c>
      <c r="C21" s="83" t="str">
        <f>'3. DL invest.n.pl.AR pr.'!C21</f>
        <v>Darbības izmaksas....</v>
      </c>
      <c r="D21" s="38"/>
      <c r="E21" s="383">
        <v>0.1</v>
      </c>
      <c r="F21" s="93" t="s">
        <v>178</v>
      </c>
      <c r="G21" s="218">
        <f>('3. DL invest.n.pl.AR pr.'!F21-'2. DL invest.n.pl.BEZ pr.'!E21)*(1+$E21)</f>
        <v>0</v>
      </c>
      <c r="H21" s="219">
        <f>('3. DL invest.n.pl.AR pr.'!G21-'2. DL invest.n.pl.BEZ pr.'!F21)*(1+$E21)</f>
        <v>0</v>
      </c>
      <c r="I21" s="219">
        <f>('3. DL invest.n.pl.AR pr.'!H21-'2. DL invest.n.pl.BEZ pr.'!G21)*(1+$E21)</f>
        <v>0</v>
      </c>
      <c r="J21" s="219">
        <f>('3. DL invest.n.pl.AR pr.'!I21-'2. DL invest.n.pl.BEZ pr.'!H21)*(1+$E21)</f>
        <v>0</v>
      </c>
      <c r="K21" s="219">
        <f>('3. DL invest.n.pl.AR pr.'!J21-'2. DL invest.n.pl.BEZ pr.'!I21)*(1+$E21)</f>
        <v>0</v>
      </c>
      <c r="L21" s="219">
        <f>('3. DL invest.n.pl.AR pr.'!K21-'2. DL invest.n.pl.BEZ pr.'!J21)*(1+$E21)</f>
        <v>0</v>
      </c>
      <c r="M21" s="219">
        <f>('3. DL invest.n.pl.AR pr.'!L21-'2. DL invest.n.pl.BEZ pr.'!K21)*(1+$E21)</f>
        <v>0</v>
      </c>
      <c r="N21" s="219">
        <f>('3. DL invest.n.pl.AR pr.'!M21-'2. DL invest.n.pl.BEZ pr.'!L21)*(1+$E21)</f>
        <v>0</v>
      </c>
      <c r="O21" s="219">
        <f>('3. DL invest.n.pl.AR pr.'!N21-'2. DL invest.n.pl.BEZ pr.'!M21)*(1+$E21)</f>
        <v>0</v>
      </c>
      <c r="P21" s="219">
        <f>('3. DL invest.n.pl.AR pr.'!O21-'2. DL invest.n.pl.BEZ pr.'!N21)*(1+$E21)</f>
        <v>0</v>
      </c>
      <c r="Q21" s="219">
        <f>('3. DL invest.n.pl.AR pr.'!P21-'2. DL invest.n.pl.BEZ pr.'!O21)*(1+$E21)</f>
        <v>0</v>
      </c>
      <c r="R21" s="219">
        <f>('3. DL invest.n.pl.AR pr.'!Q21-'2. DL invest.n.pl.BEZ pr.'!P21)*(1+$E21)</f>
        <v>0</v>
      </c>
      <c r="S21" s="219">
        <f>('3. DL invest.n.pl.AR pr.'!R21-'2. DL invest.n.pl.BEZ pr.'!Q21)*(1+$E21)</f>
        <v>0</v>
      </c>
      <c r="T21" s="219">
        <f>('3. DL invest.n.pl.AR pr.'!S21-'2. DL invest.n.pl.BEZ pr.'!R21)*(1+$E21)</f>
        <v>0</v>
      </c>
      <c r="U21" s="219">
        <f>('3. DL invest.n.pl.AR pr.'!T21-'2. DL invest.n.pl.BEZ pr.'!S21)*(1+$E21)</f>
        <v>0</v>
      </c>
      <c r="V21" s="219">
        <f>('3. DL invest.n.pl.AR pr.'!U21-'2. DL invest.n.pl.BEZ pr.'!T21)*(1+$E21)</f>
        <v>0</v>
      </c>
      <c r="W21" s="219">
        <f>('3. DL invest.n.pl.AR pr.'!V21-'2. DL invest.n.pl.BEZ pr.'!U21)*(1+$E21)</f>
        <v>0</v>
      </c>
      <c r="X21" s="219">
        <f>('3. DL invest.n.pl.AR pr.'!W21-'2. DL invest.n.pl.BEZ pr.'!V21)*(1+$E21)</f>
        <v>0</v>
      </c>
      <c r="Y21" s="219">
        <f>('3. DL invest.n.pl.AR pr.'!X21-'2. DL invest.n.pl.BEZ pr.'!W21)*(1+$E21)</f>
        <v>0</v>
      </c>
      <c r="Z21" s="219">
        <f>('3. DL invest.n.pl.AR pr.'!Y21-'2. DL invest.n.pl.BEZ pr.'!X21)*(1+$E21)</f>
        <v>0</v>
      </c>
      <c r="AA21" s="219">
        <f>('3. DL invest.n.pl.AR pr.'!Z21-'2. DL invest.n.pl.BEZ pr.'!Y21)*(1+$E21)</f>
        <v>0</v>
      </c>
      <c r="AB21" s="219">
        <f>('3. DL invest.n.pl.AR pr.'!AA21-'2. DL invest.n.pl.BEZ pr.'!Z21)*(1+$E21)</f>
        <v>0</v>
      </c>
      <c r="AC21" s="219">
        <f>('3. DL invest.n.pl.AR pr.'!AB21-'2. DL invest.n.pl.BEZ pr.'!AA21)*(1+$E21)</f>
        <v>0</v>
      </c>
      <c r="AD21" s="219">
        <f>('3. DL invest.n.pl.AR pr.'!AC21-'2. DL invest.n.pl.BEZ pr.'!AB21)*(1+$E21)</f>
        <v>0</v>
      </c>
      <c r="AE21" s="219">
        <f>('3. DL invest.n.pl.AR pr.'!AD21-'2. DL invest.n.pl.BEZ pr.'!AC21)*(1+$E21)</f>
        <v>0</v>
      </c>
      <c r="AF21" s="219">
        <f>('3. DL invest.n.pl.AR pr.'!AE21-'2. DL invest.n.pl.BEZ pr.'!AD21)*(1+$E21)</f>
        <v>0</v>
      </c>
      <c r="AG21" s="219">
        <f>('3. DL invest.n.pl.AR pr.'!AF21-'2. DL invest.n.pl.BEZ pr.'!AE21)*(1+$E21)</f>
        <v>0</v>
      </c>
      <c r="AH21" s="219">
        <f>('3. DL invest.n.pl.AR pr.'!AG21-'2. DL invest.n.pl.BEZ pr.'!AF21)*(1+$E21)</f>
        <v>0</v>
      </c>
      <c r="AI21" s="219">
        <f>('3. DL invest.n.pl.AR pr.'!AH21-'2. DL invest.n.pl.BEZ pr.'!AG21)*(1+$E21)</f>
        <v>0</v>
      </c>
      <c r="AJ21" s="219">
        <f>('3. DL invest.n.pl.AR pr.'!AI21-'2. DL invest.n.pl.BEZ pr.'!AH21)*(1+$E21)</f>
        <v>0</v>
      </c>
      <c r="AK21" s="227">
        <f t="shared" si="4"/>
        <v>0</v>
      </c>
      <c r="AL21" s="243"/>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row>
    <row r="22" spans="1:73" s="39" customFormat="1">
      <c r="A22" s="115"/>
      <c r="B22" s="83" t="s">
        <v>388</v>
      </c>
      <c r="C22" s="83" t="s">
        <v>304</v>
      </c>
      <c r="D22" s="38"/>
      <c r="E22" s="383">
        <v>0.1</v>
      </c>
      <c r="F22" s="93" t="s">
        <v>178</v>
      </c>
      <c r="G22" s="218">
        <f>('3. DL invest.n.pl.AR pr.'!F22-'2. DL invest.n.pl.BEZ pr.'!E22)*(1+$E22)</f>
        <v>0</v>
      </c>
      <c r="H22" s="219">
        <f>('3. DL invest.n.pl.AR pr.'!G22-'2. DL invest.n.pl.BEZ pr.'!F22)*(1+$E22)</f>
        <v>0</v>
      </c>
      <c r="I22" s="219">
        <f>('3. DL invest.n.pl.AR pr.'!H22-'2. DL invest.n.pl.BEZ pr.'!G22)*(1+$E22)</f>
        <v>0</v>
      </c>
      <c r="J22" s="219">
        <f>('3. DL invest.n.pl.AR pr.'!I22-'2. DL invest.n.pl.BEZ pr.'!H22)*(1+$E22)</f>
        <v>0</v>
      </c>
      <c r="K22" s="219">
        <f>('3. DL invest.n.pl.AR pr.'!J22-'2. DL invest.n.pl.BEZ pr.'!I22)*(1+$E22)</f>
        <v>0</v>
      </c>
      <c r="L22" s="219">
        <f>('3. DL invest.n.pl.AR pr.'!K22-'2. DL invest.n.pl.BEZ pr.'!J22)*(1+$E22)</f>
        <v>0</v>
      </c>
      <c r="M22" s="219">
        <f>('3. DL invest.n.pl.AR pr.'!L22-'2. DL invest.n.pl.BEZ pr.'!K22)*(1+$E22)</f>
        <v>0</v>
      </c>
      <c r="N22" s="219">
        <f>('3. DL invest.n.pl.AR pr.'!M22-'2. DL invest.n.pl.BEZ pr.'!L22)*(1+$E22)</f>
        <v>0</v>
      </c>
      <c r="O22" s="219">
        <f>('3. DL invest.n.pl.AR pr.'!N22-'2. DL invest.n.pl.BEZ pr.'!M22)*(1+$E22)</f>
        <v>0</v>
      </c>
      <c r="P22" s="219">
        <f>('3. DL invest.n.pl.AR pr.'!O22-'2. DL invest.n.pl.BEZ pr.'!N22)*(1+$E22)</f>
        <v>0</v>
      </c>
      <c r="Q22" s="219">
        <f>('3. DL invest.n.pl.AR pr.'!P22-'2. DL invest.n.pl.BEZ pr.'!O22)*(1+$E22)</f>
        <v>0</v>
      </c>
      <c r="R22" s="219">
        <f>('3. DL invest.n.pl.AR pr.'!Q22-'2. DL invest.n.pl.BEZ pr.'!P22)*(1+$E22)</f>
        <v>0</v>
      </c>
      <c r="S22" s="219">
        <f>('3. DL invest.n.pl.AR pr.'!R22-'2. DL invest.n.pl.BEZ pr.'!Q22)*(1+$E22)</f>
        <v>0</v>
      </c>
      <c r="T22" s="219">
        <f>('3. DL invest.n.pl.AR pr.'!S22-'2. DL invest.n.pl.BEZ pr.'!R22)*(1+$E22)</f>
        <v>0</v>
      </c>
      <c r="U22" s="219">
        <f>('3. DL invest.n.pl.AR pr.'!T22-'2. DL invest.n.pl.BEZ pr.'!S22)*(1+$E22)</f>
        <v>0</v>
      </c>
      <c r="V22" s="219">
        <f>('3. DL invest.n.pl.AR pr.'!U22-'2. DL invest.n.pl.BEZ pr.'!T22)*(1+$E22)</f>
        <v>0</v>
      </c>
      <c r="W22" s="219">
        <f>('3. DL invest.n.pl.AR pr.'!V22-'2. DL invest.n.pl.BEZ pr.'!U22)*(1+$E22)</f>
        <v>0</v>
      </c>
      <c r="X22" s="219">
        <f>('3. DL invest.n.pl.AR pr.'!W22-'2. DL invest.n.pl.BEZ pr.'!V22)*(1+$E22)</f>
        <v>0</v>
      </c>
      <c r="Y22" s="219">
        <f>('3. DL invest.n.pl.AR pr.'!X22-'2. DL invest.n.pl.BEZ pr.'!W22)*(1+$E22)</f>
        <v>0</v>
      </c>
      <c r="Z22" s="219">
        <f>('3. DL invest.n.pl.AR pr.'!Y22-'2. DL invest.n.pl.BEZ pr.'!X22)*(1+$E22)</f>
        <v>0</v>
      </c>
      <c r="AA22" s="219">
        <f>('3. DL invest.n.pl.AR pr.'!Z22-'2. DL invest.n.pl.BEZ pr.'!Y22)*(1+$E22)</f>
        <v>0</v>
      </c>
      <c r="AB22" s="219">
        <f>('3. DL invest.n.pl.AR pr.'!AA22-'2. DL invest.n.pl.BEZ pr.'!Z22)*(1+$E22)</f>
        <v>0</v>
      </c>
      <c r="AC22" s="219">
        <f>('3. DL invest.n.pl.AR pr.'!AB22-'2. DL invest.n.pl.BEZ pr.'!AA22)*(1+$E22)</f>
        <v>0</v>
      </c>
      <c r="AD22" s="219">
        <f>('3. DL invest.n.pl.AR pr.'!AC22-'2. DL invest.n.pl.BEZ pr.'!AB22)*(1+$E22)</f>
        <v>0</v>
      </c>
      <c r="AE22" s="219">
        <f>('3. DL invest.n.pl.AR pr.'!AD22-'2. DL invest.n.pl.BEZ pr.'!AC22)*(1+$E22)</f>
        <v>0</v>
      </c>
      <c r="AF22" s="219">
        <f>('3. DL invest.n.pl.AR pr.'!AE22-'2. DL invest.n.pl.BEZ pr.'!AD22)*(1+$E22)</f>
        <v>0</v>
      </c>
      <c r="AG22" s="219">
        <f>('3. DL invest.n.pl.AR pr.'!AF22-'2. DL invest.n.pl.BEZ pr.'!AE22)*(1+$E22)</f>
        <v>0</v>
      </c>
      <c r="AH22" s="219">
        <f>('3. DL invest.n.pl.AR pr.'!AG22-'2. DL invest.n.pl.BEZ pr.'!AF22)*(1+$E22)</f>
        <v>0</v>
      </c>
      <c r="AI22" s="219">
        <f>('3. DL invest.n.pl.AR pr.'!AH22-'2. DL invest.n.pl.BEZ pr.'!AG22)*(1+$E22)</f>
        <v>0</v>
      </c>
      <c r="AJ22" s="219">
        <f>('3. DL invest.n.pl.AR pr.'!AI22-'2. DL invest.n.pl.BEZ pr.'!AH22)*(1+$E22)</f>
        <v>0</v>
      </c>
      <c r="AK22" s="227">
        <f t="shared" si="4"/>
        <v>0</v>
      </c>
      <c r="AL22" s="243"/>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row>
    <row r="23" spans="1:73" s="18" customFormat="1">
      <c r="A23" s="117"/>
      <c r="B23" s="59" t="s">
        <v>7</v>
      </c>
      <c r="C23" s="40" t="s">
        <v>8</v>
      </c>
      <c r="D23" s="40"/>
      <c r="E23" s="383">
        <v>0.1</v>
      </c>
      <c r="F23" s="93" t="s">
        <v>178</v>
      </c>
      <c r="G23" s="455">
        <f>(G24+G26)*(1+$E$23)</f>
        <v>0</v>
      </c>
      <c r="H23" s="456">
        <f t="shared" ref="H23:Y23" si="9">(H24+H26)*(1+$E$23)</f>
        <v>0</v>
      </c>
      <c r="I23" s="456">
        <f t="shared" si="9"/>
        <v>0</v>
      </c>
      <c r="J23" s="456">
        <f t="shared" si="9"/>
        <v>0</v>
      </c>
      <c r="K23" s="456">
        <f t="shared" si="9"/>
        <v>0</v>
      </c>
      <c r="L23" s="456">
        <f t="shared" si="9"/>
        <v>0</v>
      </c>
      <c r="M23" s="456">
        <f t="shared" si="9"/>
        <v>0</v>
      </c>
      <c r="N23" s="456">
        <f t="shared" si="9"/>
        <v>0</v>
      </c>
      <c r="O23" s="456">
        <f t="shared" si="9"/>
        <v>0</v>
      </c>
      <c r="P23" s="456">
        <f t="shared" si="9"/>
        <v>0</v>
      </c>
      <c r="Q23" s="456">
        <f t="shared" si="9"/>
        <v>0</v>
      </c>
      <c r="R23" s="456">
        <f t="shared" si="9"/>
        <v>0</v>
      </c>
      <c r="S23" s="456">
        <f t="shared" si="9"/>
        <v>0</v>
      </c>
      <c r="T23" s="456">
        <f t="shared" si="9"/>
        <v>0</v>
      </c>
      <c r="U23" s="456">
        <f t="shared" si="9"/>
        <v>0</v>
      </c>
      <c r="V23" s="456">
        <f t="shared" si="9"/>
        <v>0</v>
      </c>
      <c r="W23" s="456">
        <f t="shared" si="9"/>
        <v>0</v>
      </c>
      <c r="X23" s="456">
        <f t="shared" si="9"/>
        <v>0</v>
      </c>
      <c r="Y23" s="456">
        <f t="shared" si="9"/>
        <v>0</v>
      </c>
      <c r="Z23" s="456">
        <f t="shared" ref="Z23:AE23" si="10">(Z24+Z26)*(1+$E$23)</f>
        <v>0</v>
      </c>
      <c r="AA23" s="456">
        <f t="shared" si="10"/>
        <v>0</v>
      </c>
      <c r="AB23" s="456">
        <f t="shared" si="10"/>
        <v>0</v>
      </c>
      <c r="AC23" s="456">
        <f t="shared" si="10"/>
        <v>0</v>
      </c>
      <c r="AD23" s="456">
        <f t="shared" si="10"/>
        <v>0</v>
      </c>
      <c r="AE23" s="456">
        <f t="shared" si="10"/>
        <v>0</v>
      </c>
      <c r="AF23" s="456">
        <f t="shared" ref="AF23:AJ23" si="11">(AF24+AF26)*(1+$E$23)</f>
        <v>0</v>
      </c>
      <c r="AG23" s="456">
        <f t="shared" si="11"/>
        <v>0</v>
      </c>
      <c r="AH23" s="456">
        <f t="shared" si="11"/>
        <v>0</v>
      </c>
      <c r="AI23" s="456">
        <f t="shared" si="11"/>
        <v>0</v>
      </c>
      <c r="AJ23" s="456">
        <f t="shared" si="11"/>
        <v>0</v>
      </c>
      <c r="AK23" s="227">
        <f t="shared" si="4"/>
        <v>0</v>
      </c>
      <c r="AL23" s="241"/>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row>
    <row r="24" spans="1:73" s="43" customFormat="1">
      <c r="A24" s="118"/>
      <c r="B24" s="119" t="s">
        <v>60</v>
      </c>
      <c r="C24" s="120" t="s">
        <v>68</v>
      </c>
      <c r="D24" s="41"/>
      <c r="E24" s="42"/>
      <c r="F24" s="93" t="s">
        <v>178</v>
      </c>
      <c r="G24" s="220">
        <f t="shared" ref="G24:AJ24" si="12">SUM(G25:G25)</f>
        <v>0</v>
      </c>
      <c r="H24" s="221">
        <f t="shared" si="12"/>
        <v>0</v>
      </c>
      <c r="I24" s="221">
        <f t="shared" si="12"/>
        <v>0</v>
      </c>
      <c r="J24" s="221">
        <f t="shared" si="12"/>
        <v>0</v>
      </c>
      <c r="K24" s="221">
        <f t="shared" si="12"/>
        <v>0</v>
      </c>
      <c r="L24" s="221">
        <f t="shared" si="12"/>
        <v>0</v>
      </c>
      <c r="M24" s="221">
        <f t="shared" si="12"/>
        <v>0</v>
      </c>
      <c r="N24" s="221">
        <f t="shared" si="12"/>
        <v>0</v>
      </c>
      <c r="O24" s="221">
        <f t="shared" si="12"/>
        <v>0</v>
      </c>
      <c r="P24" s="221">
        <f t="shared" si="12"/>
        <v>0</v>
      </c>
      <c r="Q24" s="221">
        <f t="shared" si="12"/>
        <v>0</v>
      </c>
      <c r="R24" s="221">
        <f t="shared" si="12"/>
        <v>0</v>
      </c>
      <c r="S24" s="221">
        <f t="shared" si="12"/>
        <v>0</v>
      </c>
      <c r="T24" s="221">
        <f t="shared" si="12"/>
        <v>0</v>
      </c>
      <c r="U24" s="221">
        <f t="shared" si="12"/>
        <v>0</v>
      </c>
      <c r="V24" s="221">
        <f t="shared" si="12"/>
        <v>0</v>
      </c>
      <c r="W24" s="221">
        <f t="shared" si="12"/>
        <v>0</v>
      </c>
      <c r="X24" s="221">
        <f t="shared" si="12"/>
        <v>0</v>
      </c>
      <c r="Y24" s="221">
        <f t="shared" si="12"/>
        <v>0</v>
      </c>
      <c r="Z24" s="221">
        <f t="shared" si="12"/>
        <v>0</v>
      </c>
      <c r="AA24" s="221">
        <f t="shared" si="12"/>
        <v>0</v>
      </c>
      <c r="AB24" s="221">
        <f t="shared" si="12"/>
        <v>0</v>
      </c>
      <c r="AC24" s="221">
        <f t="shared" si="12"/>
        <v>0</v>
      </c>
      <c r="AD24" s="221">
        <f t="shared" si="12"/>
        <v>0</v>
      </c>
      <c r="AE24" s="221">
        <f t="shared" si="12"/>
        <v>0</v>
      </c>
      <c r="AF24" s="221">
        <f t="shared" si="12"/>
        <v>0</v>
      </c>
      <c r="AG24" s="221">
        <f t="shared" si="12"/>
        <v>0</v>
      </c>
      <c r="AH24" s="221">
        <f t="shared" si="12"/>
        <v>0</v>
      </c>
      <c r="AI24" s="221">
        <f t="shared" si="12"/>
        <v>0</v>
      </c>
      <c r="AJ24" s="221">
        <f t="shared" si="12"/>
        <v>0</v>
      </c>
      <c r="AK24" s="227">
        <f>SUM(G24:AJ24)</f>
        <v>0</v>
      </c>
      <c r="AL24" s="242"/>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row>
    <row r="25" spans="1:73" s="39" customFormat="1">
      <c r="A25" s="115"/>
      <c r="B25" s="121" t="s">
        <v>67</v>
      </c>
      <c r="C25" s="83" t="s">
        <v>68</v>
      </c>
      <c r="D25" s="38"/>
      <c r="E25" s="383">
        <v>0.1</v>
      </c>
      <c r="F25" s="93" t="s">
        <v>178</v>
      </c>
      <c r="G25" s="218">
        <f>'3. DL invest.n.pl.AR pr.'!F25*(1+$E25)</f>
        <v>0</v>
      </c>
      <c r="H25" s="219">
        <f>'3. DL invest.n.pl.AR pr.'!G25*(1+$E25)</f>
        <v>0</v>
      </c>
      <c r="I25" s="219">
        <f>'3. DL invest.n.pl.AR pr.'!H25*(1+$E25)</f>
        <v>0</v>
      </c>
      <c r="J25" s="219">
        <f>'3. DL invest.n.pl.AR pr.'!I25*(1+$E25)</f>
        <v>0</v>
      </c>
      <c r="K25" s="219">
        <f>'3. DL invest.n.pl.AR pr.'!J25*(1+$E25)</f>
        <v>0</v>
      </c>
      <c r="L25" s="219">
        <f>'3. DL invest.n.pl.AR pr.'!K25*(1+$E25)</f>
        <v>0</v>
      </c>
      <c r="M25" s="219">
        <f>'3. DL invest.n.pl.AR pr.'!L25*(1+$E25)</f>
        <v>0</v>
      </c>
      <c r="N25" s="219">
        <f>'3. DL invest.n.pl.AR pr.'!M25*(1+$E25)</f>
        <v>0</v>
      </c>
      <c r="O25" s="219">
        <f>'3. DL invest.n.pl.AR pr.'!N25*(1+$E25)</f>
        <v>0</v>
      </c>
      <c r="P25" s="219">
        <f>'3. DL invest.n.pl.AR pr.'!O25*(1+$E25)</f>
        <v>0</v>
      </c>
      <c r="Q25" s="219">
        <f>'3. DL invest.n.pl.AR pr.'!P25*(1+$E25)</f>
        <v>0</v>
      </c>
      <c r="R25" s="219">
        <f>'3. DL invest.n.pl.AR pr.'!Q25*(1+$E25)</f>
        <v>0</v>
      </c>
      <c r="S25" s="219">
        <f>'3. DL invest.n.pl.AR pr.'!R25*(1+$E25)</f>
        <v>0</v>
      </c>
      <c r="T25" s="219">
        <f>'3. DL invest.n.pl.AR pr.'!S25*(1+$E25)</f>
        <v>0</v>
      </c>
      <c r="U25" s="219">
        <f>'3. DL invest.n.pl.AR pr.'!T25*(1+$E25)</f>
        <v>0</v>
      </c>
      <c r="V25" s="219">
        <f>'3. DL invest.n.pl.AR pr.'!U25*(1+$E25)</f>
        <v>0</v>
      </c>
      <c r="W25" s="219">
        <f>'3. DL invest.n.pl.AR pr.'!V25*(1+$E25)</f>
        <v>0</v>
      </c>
      <c r="X25" s="219">
        <f>'3. DL invest.n.pl.AR pr.'!W25*(1+$E25)</f>
        <v>0</v>
      </c>
      <c r="Y25" s="219">
        <f>'3. DL invest.n.pl.AR pr.'!X25*(1+$E25)</f>
        <v>0</v>
      </c>
      <c r="Z25" s="219">
        <f>'3. DL invest.n.pl.AR pr.'!Y25*(1+$E25)</f>
        <v>0</v>
      </c>
      <c r="AA25" s="219">
        <f>'3. DL invest.n.pl.AR pr.'!Z25*(1+$E25)</f>
        <v>0</v>
      </c>
      <c r="AB25" s="219">
        <f>'3. DL invest.n.pl.AR pr.'!AA25*(1+$E25)</f>
        <v>0</v>
      </c>
      <c r="AC25" s="219">
        <f>'3. DL invest.n.pl.AR pr.'!AB25*(1+$E25)</f>
        <v>0</v>
      </c>
      <c r="AD25" s="219">
        <f>'3. DL invest.n.pl.AR pr.'!AC25*(1+$E25)</f>
        <v>0</v>
      </c>
      <c r="AE25" s="219">
        <f>'3. DL invest.n.pl.AR pr.'!AD25*(1+$E25)</f>
        <v>0</v>
      </c>
      <c r="AF25" s="219">
        <f>'3. DL invest.n.pl.AR pr.'!AE25*(1+$E25)</f>
        <v>0</v>
      </c>
      <c r="AG25" s="219">
        <f>'3. DL invest.n.pl.AR pr.'!AF25*(1+$E25)</f>
        <v>0</v>
      </c>
      <c r="AH25" s="219">
        <f>'3. DL invest.n.pl.AR pr.'!AG25*(1+$E25)</f>
        <v>0</v>
      </c>
      <c r="AI25" s="219">
        <f>'3. DL invest.n.pl.AR pr.'!AH25*(1+$E25)</f>
        <v>0</v>
      </c>
      <c r="AJ25" s="219">
        <f>'3. DL invest.n.pl.AR pr.'!AI25*(1+$E25)</f>
        <v>0</v>
      </c>
      <c r="AK25" s="227">
        <f>SUM(G25:AJ25)</f>
        <v>0</v>
      </c>
      <c r="AL25" s="243"/>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row>
    <row r="26" spans="1:73" s="43" customFormat="1">
      <c r="A26" s="118"/>
      <c r="B26" s="119" t="s">
        <v>61</v>
      </c>
      <c r="C26" s="120" t="s">
        <v>93</v>
      </c>
      <c r="D26" s="41"/>
      <c r="E26" s="44"/>
      <c r="F26" s="93" t="s">
        <v>178</v>
      </c>
      <c r="G26" s="220">
        <f>'3. DL invest.n.pl.AR pr.'!F26</f>
        <v>0</v>
      </c>
      <c r="H26" s="221">
        <f>'3. DL invest.n.pl.AR pr.'!G26</f>
        <v>0</v>
      </c>
      <c r="I26" s="221">
        <f>'3. DL invest.n.pl.AR pr.'!H26</f>
        <v>0</v>
      </c>
      <c r="J26" s="221">
        <f>'3. DL invest.n.pl.AR pr.'!I26</f>
        <v>0</v>
      </c>
      <c r="K26" s="221">
        <f>'3. DL invest.n.pl.AR pr.'!J26</f>
        <v>0</v>
      </c>
      <c r="L26" s="221">
        <f>'3. DL invest.n.pl.AR pr.'!K26</f>
        <v>0</v>
      </c>
      <c r="M26" s="221">
        <f>'3. DL invest.n.pl.AR pr.'!L26</f>
        <v>0</v>
      </c>
      <c r="N26" s="221">
        <f>'3. DL invest.n.pl.AR pr.'!M26</f>
        <v>0</v>
      </c>
      <c r="O26" s="221">
        <f>'3. DL invest.n.pl.AR pr.'!N26</f>
        <v>0</v>
      </c>
      <c r="P26" s="221">
        <f>'3. DL invest.n.pl.AR pr.'!O26</f>
        <v>0</v>
      </c>
      <c r="Q26" s="221">
        <f>'3. DL invest.n.pl.AR pr.'!P26</f>
        <v>0</v>
      </c>
      <c r="R26" s="221">
        <f>'3. DL invest.n.pl.AR pr.'!Q26</f>
        <v>0</v>
      </c>
      <c r="S26" s="221">
        <f>'3. DL invest.n.pl.AR pr.'!R26</f>
        <v>0</v>
      </c>
      <c r="T26" s="221">
        <f>'3. DL invest.n.pl.AR pr.'!S26</f>
        <v>0</v>
      </c>
      <c r="U26" s="221">
        <f>'3. DL invest.n.pl.AR pr.'!T26</f>
        <v>0</v>
      </c>
      <c r="V26" s="221">
        <f>'3. DL invest.n.pl.AR pr.'!U26</f>
        <v>0</v>
      </c>
      <c r="W26" s="221">
        <f>'3. DL invest.n.pl.AR pr.'!V26</f>
        <v>0</v>
      </c>
      <c r="X26" s="221">
        <f>'3. DL invest.n.pl.AR pr.'!W26</f>
        <v>0</v>
      </c>
      <c r="Y26" s="221">
        <f>'3. DL invest.n.pl.AR pr.'!X26</f>
        <v>0</v>
      </c>
      <c r="Z26" s="221">
        <f>'3. DL invest.n.pl.AR pr.'!Y26</f>
        <v>0</v>
      </c>
      <c r="AA26" s="221">
        <f>'3. DL invest.n.pl.AR pr.'!Z26</f>
        <v>0</v>
      </c>
      <c r="AB26" s="221">
        <f>'3. DL invest.n.pl.AR pr.'!AA26</f>
        <v>0</v>
      </c>
      <c r="AC26" s="221">
        <f>'3. DL invest.n.pl.AR pr.'!AB26</f>
        <v>0</v>
      </c>
      <c r="AD26" s="221">
        <f>'3. DL invest.n.pl.AR pr.'!AC26</f>
        <v>0</v>
      </c>
      <c r="AE26" s="221">
        <f>'3. DL invest.n.pl.AR pr.'!AD26</f>
        <v>0</v>
      </c>
      <c r="AF26" s="221">
        <f>'3. DL invest.n.pl.AR pr.'!AE26</f>
        <v>0</v>
      </c>
      <c r="AG26" s="221">
        <f>'3. DL invest.n.pl.AR pr.'!AF26</f>
        <v>0</v>
      </c>
      <c r="AH26" s="221">
        <f>'3. DL invest.n.pl.AR pr.'!AG26</f>
        <v>0</v>
      </c>
      <c r="AI26" s="221">
        <f>'3. DL invest.n.pl.AR pr.'!AH26</f>
        <v>0</v>
      </c>
      <c r="AJ26" s="221">
        <f>'3. DL invest.n.pl.AR pr.'!AI26</f>
        <v>0</v>
      </c>
      <c r="AK26" s="227">
        <f>SUM(G26:AJ26)</f>
        <v>0</v>
      </c>
      <c r="AL26" s="242"/>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row>
    <row r="27" spans="1:73" s="18" customFormat="1">
      <c r="A27" s="117"/>
      <c r="B27" s="40" t="s">
        <v>9</v>
      </c>
      <c r="C27" s="40" t="s">
        <v>10</v>
      </c>
      <c r="D27" s="45"/>
      <c r="E27" s="384">
        <v>0.1</v>
      </c>
      <c r="F27" s="93" t="s">
        <v>178</v>
      </c>
      <c r="G27" s="220">
        <f>'3. DL invest.n.pl.AR pr.'!F28*(1+$E27)</f>
        <v>0</v>
      </c>
      <c r="H27" s="221">
        <f>'3. DL invest.n.pl.AR pr.'!G28*(1+$E27)</f>
        <v>0</v>
      </c>
      <c r="I27" s="221">
        <f>'3. DL invest.n.pl.AR pr.'!H28*(1+$E27)</f>
        <v>0</v>
      </c>
      <c r="J27" s="221">
        <f>'3. DL invest.n.pl.AR pr.'!I28*(1+$E27)</f>
        <v>0</v>
      </c>
      <c r="K27" s="221">
        <f>'3. DL invest.n.pl.AR pr.'!J28*(1+$E27)</f>
        <v>0</v>
      </c>
      <c r="L27" s="221">
        <f>'3. DL invest.n.pl.AR pr.'!K28*(1+$E27)</f>
        <v>0</v>
      </c>
      <c r="M27" s="221">
        <f>'3. DL invest.n.pl.AR pr.'!L28*(1+$E27)</f>
        <v>0</v>
      </c>
      <c r="N27" s="221">
        <f>'3. DL invest.n.pl.AR pr.'!M28*(1+$E27)</f>
        <v>0</v>
      </c>
      <c r="O27" s="221">
        <f>'3. DL invest.n.pl.AR pr.'!N28*(1+$E27)</f>
        <v>0</v>
      </c>
      <c r="P27" s="221">
        <f>'3. DL invest.n.pl.AR pr.'!O28*(1+$E27)</f>
        <v>0</v>
      </c>
      <c r="Q27" s="221">
        <f>'3. DL invest.n.pl.AR pr.'!P28*(1+$E27)</f>
        <v>0</v>
      </c>
      <c r="R27" s="221">
        <f>'3. DL invest.n.pl.AR pr.'!Q28*(1+$E27)</f>
        <v>0</v>
      </c>
      <c r="S27" s="221">
        <f>'3. DL invest.n.pl.AR pr.'!R28*(1+$E27)</f>
        <v>0</v>
      </c>
      <c r="T27" s="221">
        <f>'3. DL invest.n.pl.AR pr.'!S28*(1+$E27)</f>
        <v>0</v>
      </c>
      <c r="U27" s="221">
        <f>'3. DL invest.n.pl.AR pr.'!T28*(1+$E27)</f>
        <v>0</v>
      </c>
      <c r="V27" s="221">
        <f>'3. DL invest.n.pl.AR pr.'!U28*(1+$E27)</f>
        <v>0</v>
      </c>
      <c r="W27" s="221">
        <f>'3. DL invest.n.pl.AR pr.'!V28*(1+$E27)</f>
        <v>0</v>
      </c>
      <c r="X27" s="221">
        <f>'3. DL invest.n.pl.AR pr.'!W28*(1+$E27)</f>
        <v>0</v>
      </c>
      <c r="Y27" s="221">
        <f>'3. DL invest.n.pl.AR pr.'!X28*(1+$E27)</f>
        <v>0</v>
      </c>
      <c r="Z27" s="221">
        <f>'3. DL invest.n.pl.AR pr.'!Y28*(1+$E27)</f>
        <v>0</v>
      </c>
      <c r="AA27" s="221">
        <f>'3. DL invest.n.pl.AR pr.'!Z28*(1+$E27)</f>
        <v>0</v>
      </c>
      <c r="AB27" s="221">
        <f>'3. DL invest.n.pl.AR pr.'!AA28*(1+$E27)</f>
        <v>0</v>
      </c>
      <c r="AC27" s="221">
        <f>'3. DL invest.n.pl.AR pr.'!AB28*(1+$E27)</f>
        <v>0</v>
      </c>
      <c r="AD27" s="221">
        <f>'3. DL invest.n.pl.AR pr.'!AC28*(1+$E27)</f>
        <v>0</v>
      </c>
      <c r="AE27" s="221">
        <f>'3. DL invest.n.pl.AR pr.'!AD28*(1+$E27)</f>
        <v>0</v>
      </c>
      <c r="AF27" s="221">
        <f>'3. DL invest.n.pl.AR pr.'!AE28*(1+$E27)</f>
        <v>0</v>
      </c>
      <c r="AG27" s="221">
        <f>'3. DL invest.n.pl.AR pr.'!AF28*(1+$E27)</f>
        <v>0</v>
      </c>
      <c r="AH27" s="221">
        <f>'3. DL invest.n.pl.AR pr.'!AG28*(1+$E27)</f>
        <v>0</v>
      </c>
      <c r="AI27" s="221">
        <f>'3. DL invest.n.pl.AR pr.'!AH28*(1+$E27)</f>
        <v>0</v>
      </c>
      <c r="AJ27" s="221">
        <f>'3. DL invest.n.pl.AR pr.'!AI28*(1+$E27)</f>
        <v>0</v>
      </c>
      <c r="AK27" s="227">
        <f>SUM(G27:AJ27)</f>
        <v>0</v>
      </c>
      <c r="AL27" s="241"/>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row>
    <row r="28" spans="1:73" s="18" customFormat="1">
      <c r="A28" s="117"/>
      <c r="B28" s="59" t="s">
        <v>11</v>
      </c>
      <c r="C28" s="40" t="s">
        <v>12</v>
      </c>
      <c r="D28" s="40"/>
      <c r="E28" s="44"/>
      <c r="F28" s="93" t="s">
        <v>178</v>
      </c>
      <c r="G28" s="223">
        <f t="shared" ref="G28:Y28" si="13">SUM(G9,G16,G23,G27)</f>
        <v>0</v>
      </c>
      <c r="H28" s="224">
        <f t="shared" si="13"/>
        <v>0</v>
      </c>
      <c r="I28" s="224">
        <f t="shared" si="13"/>
        <v>0</v>
      </c>
      <c r="J28" s="224">
        <f t="shared" si="13"/>
        <v>0</v>
      </c>
      <c r="K28" s="224">
        <f t="shared" si="13"/>
        <v>0</v>
      </c>
      <c r="L28" s="224">
        <f t="shared" si="13"/>
        <v>0</v>
      </c>
      <c r="M28" s="224">
        <f t="shared" si="13"/>
        <v>0</v>
      </c>
      <c r="N28" s="224">
        <f t="shared" si="13"/>
        <v>0</v>
      </c>
      <c r="O28" s="224">
        <f t="shared" si="13"/>
        <v>0</v>
      </c>
      <c r="P28" s="224">
        <f t="shared" si="13"/>
        <v>0</v>
      </c>
      <c r="Q28" s="224">
        <f t="shared" si="13"/>
        <v>0</v>
      </c>
      <c r="R28" s="224">
        <f t="shared" si="13"/>
        <v>0</v>
      </c>
      <c r="S28" s="224">
        <f t="shared" si="13"/>
        <v>0</v>
      </c>
      <c r="T28" s="224">
        <f t="shared" si="13"/>
        <v>0</v>
      </c>
      <c r="U28" s="224">
        <f t="shared" si="13"/>
        <v>0</v>
      </c>
      <c r="V28" s="224">
        <f t="shared" si="13"/>
        <v>0</v>
      </c>
      <c r="W28" s="224">
        <f t="shared" si="13"/>
        <v>0</v>
      </c>
      <c r="X28" s="224">
        <f t="shared" si="13"/>
        <v>0</v>
      </c>
      <c r="Y28" s="224">
        <f t="shared" si="13"/>
        <v>0</v>
      </c>
      <c r="Z28" s="224">
        <f t="shared" ref="Z28:AE28" si="14">SUM(Z9,Z16,Z23,Z27)</f>
        <v>0</v>
      </c>
      <c r="AA28" s="224">
        <f t="shared" si="14"/>
        <v>0</v>
      </c>
      <c r="AB28" s="224">
        <f t="shared" si="14"/>
        <v>0</v>
      </c>
      <c r="AC28" s="224">
        <f t="shared" si="14"/>
        <v>0</v>
      </c>
      <c r="AD28" s="224">
        <f t="shared" si="14"/>
        <v>0</v>
      </c>
      <c r="AE28" s="224">
        <f t="shared" si="14"/>
        <v>0</v>
      </c>
      <c r="AF28" s="224">
        <f t="shared" ref="AF28:AJ28" si="15">SUM(AF9,AF16,AF23,AF27)</f>
        <v>0</v>
      </c>
      <c r="AG28" s="224">
        <f t="shared" si="15"/>
        <v>0</v>
      </c>
      <c r="AH28" s="224">
        <f t="shared" si="15"/>
        <v>0</v>
      </c>
      <c r="AI28" s="224">
        <f t="shared" si="15"/>
        <v>0</v>
      </c>
      <c r="AJ28" s="224">
        <f t="shared" si="15"/>
        <v>0</v>
      </c>
      <c r="AK28" s="228">
        <f>SUM(G28:AJ28)</f>
        <v>0</v>
      </c>
      <c r="AL28" s="241" t="b">
        <f>AK28='3. DL invest.n.pl.AR pr.'!AJ30</f>
        <v>1</v>
      </c>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row>
    <row r="29" spans="1:73" s="47" customFormat="1">
      <c r="A29" s="184" t="s">
        <v>158</v>
      </c>
      <c r="B29" s="185" t="s">
        <v>13</v>
      </c>
      <c r="C29" s="185"/>
      <c r="D29" s="185"/>
      <c r="E29" s="185"/>
      <c r="F29" s="185"/>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4"/>
      <c r="AL29" s="240"/>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c r="BP29" s="105"/>
      <c r="BQ29" s="105"/>
      <c r="BR29" s="105"/>
      <c r="BS29" s="105"/>
      <c r="BT29" s="105"/>
      <c r="BU29" s="105"/>
    </row>
    <row r="30" spans="1:73" ht="13.5" thickBot="1">
      <c r="A30" s="67"/>
      <c r="B30" s="67"/>
      <c r="C30" s="67"/>
      <c r="D30" s="67"/>
      <c r="E30" s="67"/>
      <c r="F30" s="69"/>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240"/>
    </row>
    <row r="31" spans="1:73" s="20" customFormat="1" ht="15.75" thickBot="1">
      <c r="A31" s="184"/>
      <c r="B31" s="185"/>
      <c r="C31" s="185" t="s">
        <v>147</v>
      </c>
      <c r="D31" s="185"/>
      <c r="E31" s="185"/>
      <c r="F31" s="186" t="s">
        <v>15</v>
      </c>
      <c r="G31" s="249">
        <v>0.04</v>
      </c>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67"/>
      <c r="AL31" s="6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row>
    <row r="32" spans="1:73">
      <c r="A32" s="67"/>
      <c r="B32" s="67"/>
      <c r="C32" s="68"/>
      <c r="D32" s="68"/>
      <c r="E32" s="68"/>
      <c r="F32" s="69"/>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row>
    <row r="33" spans="1:73">
      <c r="A33" s="285"/>
      <c r="B33" s="286"/>
      <c r="C33" s="286" t="s">
        <v>17</v>
      </c>
      <c r="D33" s="286"/>
      <c r="E33" s="286"/>
      <c r="F33" s="288" t="s">
        <v>18</v>
      </c>
      <c r="G33" s="235">
        <v>0</v>
      </c>
      <c r="H33" s="236">
        <v>1</v>
      </c>
      <c r="I33" s="236">
        <v>2</v>
      </c>
      <c r="J33" s="236">
        <v>3</v>
      </c>
      <c r="K33" s="236">
        <v>4</v>
      </c>
      <c r="L33" s="236">
        <v>5</v>
      </c>
      <c r="M33" s="236">
        <v>6</v>
      </c>
      <c r="N33" s="236">
        <v>7</v>
      </c>
      <c r="O33" s="236">
        <v>8</v>
      </c>
      <c r="P33" s="236">
        <v>9</v>
      </c>
      <c r="Q33" s="236">
        <v>10</v>
      </c>
      <c r="R33" s="236">
        <v>11</v>
      </c>
      <c r="S33" s="236">
        <v>12</v>
      </c>
      <c r="T33" s="236">
        <v>13</v>
      </c>
      <c r="U33" s="236">
        <v>14</v>
      </c>
      <c r="V33" s="236">
        <v>15</v>
      </c>
      <c r="W33" s="236">
        <v>16</v>
      </c>
      <c r="X33" s="236">
        <v>17</v>
      </c>
      <c r="Y33" s="236">
        <v>18</v>
      </c>
      <c r="Z33" s="236">
        <v>19</v>
      </c>
      <c r="AA33" s="236">
        <v>20</v>
      </c>
      <c r="AB33" s="236">
        <v>21</v>
      </c>
      <c r="AC33" s="236">
        <v>22</v>
      </c>
      <c r="AD33" s="236">
        <v>23</v>
      </c>
      <c r="AE33" s="236">
        <v>24</v>
      </c>
      <c r="AF33" s="236">
        <v>25</v>
      </c>
      <c r="AG33" s="236">
        <v>26</v>
      </c>
      <c r="AH33" s="236">
        <v>27</v>
      </c>
      <c r="AI33" s="236">
        <v>28</v>
      </c>
      <c r="AJ33" s="236">
        <v>29</v>
      </c>
      <c r="AK33" s="67"/>
    </row>
    <row r="34" spans="1:73">
      <c r="A34" s="289"/>
      <c r="B34" s="232"/>
      <c r="C34" s="232" t="s">
        <v>20</v>
      </c>
      <c r="D34" s="232"/>
      <c r="E34" s="232"/>
      <c r="F34" s="290" t="s">
        <v>21</v>
      </c>
      <c r="G34" s="237">
        <f t="shared" ref="G34:AH34" si="16">1/(1+$G$31)^G33</f>
        <v>1</v>
      </c>
      <c r="H34" s="238">
        <f t="shared" si="16"/>
        <v>0.96153846153846145</v>
      </c>
      <c r="I34" s="238">
        <f t="shared" si="16"/>
        <v>0.92455621301775137</v>
      </c>
      <c r="J34" s="238">
        <f t="shared" si="16"/>
        <v>0.88899635867091487</v>
      </c>
      <c r="K34" s="238">
        <f t="shared" si="16"/>
        <v>0.85480419102972571</v>
      </c>
      <c r="L34" s="238">
        <f t="shared" si="16"/>
        <v>0.82192710675935154</v>
      </c>
      <c r="M34" s="238">
        <f t="shared" si="16"/>
        <v>0.79031452573014571</v>
      </c>
      <c r="N34" s="238">
        <f t="shared" si="16"/>
        <v>0.75991781320206331</v>
      </c>
      <c r="O34" s="238">
        <f t="shared" si="16"/>
        <v>0.73069020500198378</v>
      </c>
      <c r="P34" s="238">
        <f t="shared" si="16"/>
        <v>0.70258673557883045</v>
      </c>
      <c r="Q34" s="238">
        <f t="shared" si="16"/>
        <v>0.67556416882579851</v>
      </c>
      <c r="R34" s="238">
        <f t="shared" si="16"/>
        <v>0.6495809315632679</v>
      </c>
      <c r="S34" s="238">
        <f t="shared" si="16"/>
        <v>0.62459704958006512</v>
      </c>
      <c r="T34" s="238">
        <f t="shared" si="16"/>
        <v>0.600574086134678</v>
      </c>
      <c r="U34" s="238">
        <f t="shared" si="16"/>
        <v>0.57747508282180582</v>
      </c>
      <c r="V34" s="238">
        <f t="shared" si="16"/>
        <v>0.55526450271327477</v>
      </c>
      <c r="W34" s="238">
        <f t="shared" si="16"/>
        <v>0.53390817568584104</v>
      </c>
      <c r="X34" s="238">
        <f t="shared" si="16"/>
        <v>0.51337324585177024</v>
      </c>
      <c r="Y34" s="238">
        <f t="shared" si="16"/>
        <v>0.49362812101131748</v>
      </c>
      <c r="Z34" s="238">
        <f t="shared" si="16"/>
        <v>0.47464242404934376</v>
      </c>
      <c r="AA34" s="238">
        <f t="shared" si="16"/>
        <v>0.45638694620129205</v>
      </c>
      <c r="AB34" s="238">
        <f t="shared" si="16"/>
        <v>0.43883360211662686</v>
      </c>
      <c r="AC34" s="238">
        <f t="shared" si="16"/>
        <v>0.42195538665060278</v>
      </c>
      <c r="AD34" s="238">
        <f t="shared" si="16"/>
        <v>0.40572633331788732</v>
      </c>
      <c r="AE34" s="238">
        <f t="shared" si="16"/>
        <v>0.39012147434412242</v>
      </c>
      <c r="AF34" s="238">
        <f t="shared" si="16"/>
        <v>0.37511680225396377</v>
      </c>
      <c r="AG34" s="238">
        <f t="shared" si="16"/>
        <v>0.36068923293650368</v>
      </c>
      <c r="AH34" s="238">
        <f t="shared" si="16"/>
        <v>0.3468165701312535</v>
      </c>
      <c r="AI34" s="238">
        <f t="shared" ref="AI34" si="17">1/(1+$G$31)^AI33</f>
        <v>0.3334774712800514</v>
      </c>
      <c r="AJ34" s="239">
        <f t="shared" ref="AJ34" si="18">1/(1+$G$31)^AJ33</f>
        <v>0.32065141469235708</v>
      </c>
      <c r="AK34" s="67"/>
    </row>
    <row r="35" spans="1:73">
      <c r="A35" s="291"/>
      <c r="B35" s="292" t="s">
        <v>14</v>
      </c>
      <c r="C35" s="292" t="s">
        <v>314</v>
      </c>
      <c r="D35" s="292"/>
      <c r="E35" s="292"/>
      <c r="F35" s="293" t="s">
        <v>178</v>
      </c>
      <c r="G35" s="150">
        <f t="shared" ref="G35:AG35" si="19">G9*G34</f>
        <v>0</v>
      </c>
      <c r="H35" s="151">
        <f t="shared" si="19"/>
        <v>0</v>
      </c>
      <c r="I35" s="151">
        <f t="shared" si="19"/>
        <v>0</v>
      </c>
      <c r="J35" s="151">
        <f t="shared" si="19"/>
        <v>0</v>
      </c>
      <c r="K35" s="151">
        <f t="shared" si="19"/>
        <v>0</v>
      </c>
      <c r="L35" s="151">
        <f t="shared" si="19"/>
        <v>0</v>
      </c>
      <c r="M35" s="151">
        <f t="shared" si="19"/>
        <v>0</v>
      </c>
      <c r="N35" s="151">
        <f t="shared" si="19"/>
        <v>0</v>
      </c>
      <c r="O35" s="151">
        <f t="shared" si="19"/>
        <v>0</v>
      </c>
      <c r="P35" s="151">
        <f t="shared" si="19"/>
        <v>0</v>
      </c>
      <c r="Q35" s="151">
        <f t="shared" ref="Q35:AA35" si="20">Q9*Q34</f>
        <v>0</v>
      </c>
      <c r="R35" s="151">
        <f t="shared" si="20"/>
        <v>0</v>
      </c>
      <c r="S35" s="151">
        <f t="shared" si="20"/>
        <v>0</v>
      </c>
      <c r="T35" s="151">
        <f t="shared" si="20"/>
        <v>0</v>
      </c>
      <c r="U35" s="151">
        <f t="shared" si="20"/>
        <v>0</v>
      </c>
      <c r="V35" s="151">
        <f t="shared" si="20"/>
        <v>0</v>
      </c>
      <c r="W35" s="151">
        <f t="shared" si="20"/>
        <v>0</v>
      </c>
      <c r="X35" s="151">
        <f t="shared" si="20"/>
        <v>0</v>
      </c>
      <c r="Y35" s="151">
        <f t="shared" si="20"/>
        <v>0</v>
      </c>
      <c r="Z35" s="151">
        <f t="shared" si="20"/>
        <v>0</v>
      </c>
      <c r="AA35" s="151">
        <f t="shared" si="20"/>
        <v>0</v>
      </c>
      <c r="AB35" s="151">
        <f t="shared" si="19"/>
        <v>0</v>
      </c>
      <c r="AC35" s="151">
        <f t="shared" si="19"/>
        <v>0</v>
      </c>
      <c r="AD35" s="151">
        <f t="shared" si="19"/>
        <v>0</v>
      </c>
      <c r="AE35" s="151">
        <f t="shared" si="19"/>
        <v>0</v>
      </c>
      <c r="AF35" s="151">
        <f t="shared" si="19"/>
        <v>0</v>
      </c>
      <c r="AG35" s="151">
        <f t="shared" si="19"/>
        <v>0</v>
      </c>
      <c r="AH35" s="151">
        <f t="shared" ref="AH35:AI35" si="21">AH9*AH34</f>
        <v>0</v>
      </c>
      <c r="AI35" s="151">
        <f t="shared" si="21"/>
        <v>0</v>
      </c>
      <c r="AJ35" s="151">
        <f t="shared" ref="AJ35" si="22">AJ9*AJ34</f>
        <v>0</v>
      </c>
      <c r="AK35" s="229">
        <f t="shared" ref="AK35:AK40" si="23">SUM(G35:AJ35)</f>
        <v>0</v>
      </c>
    </row>
    <row r="36" spans="1:73" hidden="1">
      <c r="A36" s="294"/>
      <c r="B36" s="105" t="s">
        <v>23</v>
      </c>
      <c r="C36" s="105" t="s">
        <v>83</v>
      </c>
      <c r="D36" s="105"/>
      <c r="E36" s="105"/>
      <c r="F36" s="295" t="s">
        <v>178</v>
      </c>
      <c r="G36" s="153" t="e">
        <f>#REF!*G34</f>
        <v>#REF!</v>
      </c>
      <c r="H36" s="102" t="e">
        <f>#REF!*H34</f>
        <v>#REF!</v>
      </c>
      <c r="I36" s="102" t="e">
        <f>#REF!*I34</f>
        <v>#REF!</v>
      </c>
      <c r="J36" s="102" t="e">
        <f>#REF!*J34</f>
        <v>#REF!</v>
      </c>
      <c r="K36" s="102" t="e">
        <f>#REF!*K34</f>
        <v>#REF!</v>
      </c>
      <c r="L36" s="102" t="e">
        <f>#REF!*L34</f>
        <v>#REF!</v>
      </c>
      <c r="M36" s="102" t="e">
        <f>#REF!*M34</f>
        <v>#REF!</v>
      </c>
      <c r="N36" s="102" t="e">
        <f>#REF!*N34</f>
        <v>#REF!</v>
      </c>
      <c r="O36" s="102" t="e">
        <f>#REF!*O34</f>
        <v>#REF!</v>
      </c>
      <c r="P36" s="102" t="e">
        <f>#REF!*P34</f>
        <v>#REF!</v>
      </c>
      <c r="Q36" s="102" t="e">
        <f>#REF!*Q34</f>
        <v>#REF!</v>
      </c>
      <c r="R36" s="102" t="e">
        <f>#REF!*R34</f>
        <v>#REF!</v>
      </c>
      <c r="S36" s="102" t="e">
        <f>#REF!*S34</f>
        <v>#REF!</v>
      </c>
      <c r="T36" s="102" t="e">
        <f>#REF!*T34</f>
        <v>#REF!</v>
      </c>
      <c r="U36" s="102" t="e">
        <f>#REF!*U34</f>
        <v>#REF!</v>
      </c>
      <c r="V36" s="102" t="e">
        <f>#REF!*V34</f>
        <v>#REF!</v>
      </c>
      <c r="W36" s="102" t="e">
        <f>#REF!*W34</f>
        <v>#REF!</v>
      </c>
      <c r="X36" s="102" t="e">
        <f>#REF!*X34</f>
        <v>#REF!</v>
      </c>
      <c r="Y36" s="102" t="e">
        <f>#REF!*Y34</f>
        <v>#REF!</v>
      </c>
      <c r="Z36" s="102" t="e">
        <f>#REF!*Z34</f>
        <v>#REF!</v>
      </c>
      <c r="AA36" s="102" t="e">
        <f>#REF!*AA34</f>
        <v>#REF!</v>
      </c>
      <c r="AB36" s="102" t="e">
        <f>#REF!*AB34</f>
        <v>#REF!</v>
      </c>
      <c r="AC36" s="102" t="e">
        <f>#REF!*AC34</f>
        <v>#REF!</v>
      </c>
      <c r="AD36" s="102" t="e">
        <f>#REF!*AD34</f>
        <v>#REF!</v>
      </c>
      <c r="AE36" s="102" t="e">
        <f>#REF!*AE34</f>
        <v>#REF!</v>
      </c>
      <c r="AF36" s="102" t="e">
        <f>#REF!*AF34</f>
        <v>#REF!</v>
      </c>
      <c r="AG36" s="102" t="e">
        <f>#REF!*AG34</f>
        <v>#REF!</v>
      </c>
      <c r="AH36" s="102" t="e">
        <f>#REF!*AH34</f>
        <v>#REF!</v>
      </c>
      <c r="AI36" s="102" t="e">
        <f>#REF!*AI34</f>
        <v>#REF!</v>
      </c>
      <c r="AJ36" s="102" t="e">
        <f>#REF!*AJ34</f>
        <v>#REF!</v>
      </c>
      <c r="AK36" s="230" t="e">
        <f t="shared" si="23"/>
        <v>#REF!</v>
      </c>
    </row>
    <row r="37" spans="1:73">
      <c r="A37" s="294"/>
      <c r="B37" s="105" t="s">
        <v>16</v>
      </c>
      <c r="C37" s="105" t="s">
        <v>315</v>
      </c>
      <c r="D37" s="105"/>
      <c r="E37" s="105"/>
      <c r="F37" s="295" t="s">
        <v>178</v>
      </c>
      <c r="G37" s="153">
        <f t="shared" ref="G37:AG37" si="24">G16*G34</f>
        <v>0</v>
      </c>
      <c r="H37" s="102">
        <f t="shared" si="24"/>
        <v>0</v>
      </c>
      <c r="I37" s="102">
        <f t="shared" si="24"/>
        <v>0</v>
      </c>
      <c r="J37" s="102">
        <f t="shared" si="24"/>
        <v>0</v>
      </c>
      <c r="K37" s="102">
        <f t="shared" si="24"/>
        <v>0</v>
      </c>
      <c r="L37" s="102">
        <f t="shared" si="24"/>
        <v>0</v>
      </c>
      <c r="M37" s="102">
        <f t="shared" si="24"/>
        <v>0</v>
      </c>
      <c r="N37" s="102">
        <f t="shared" si="24"/>
        <v>0</v>
      </c>
      <c r="O37" s="102">
        <f t="shared" si="24"/>
        <v>0</v>
      </c>
      <c r="P37" s="102">
        <f t="shared" si="24"/>
        <v>0</v>
      </c>
      <c r="Q37" s="102">
        <f t="shared" ref="Q37:AA37" si="25">Q16*Q34</f>
        <v>0</v>
      </c>
      <c r="R37" s="102">
        <f t="shared" si="25"/>
        <v>0</v>
      </c>
      <c r="S37" s="102">
        <f t="shared" si="25"/>
        <v>0</v>
      </c>
      <c r="T37" s="102">
        <f t="shared" si="25"/>
        <v>0</v>
      </c>
      <c r="U37" s="102">
        <f t="shared" si="25"/>
        <v>0</v>
      </c>
      <c r="V37" s="102">
        <f t="shared" si="25"/>
        <v>0</v>
      </c>
      <c r="W37" s="102">
        <f t="shared" si="25"/>
        <v>0</v>
      </c>
      <c r="X37" s="102">
        <f t="shared" si="25"/>
        <v>0</v>
      </c>
      <c r="Y37" s="102">
        <f t="shared" si="25"/>
        <v>0</v>
      </c>
      <c r="Z37" s="102">
        <f t="shared" si="25"/>
        <v>0</v>
      </c>
      <c r="AA37" s="102">
        <f t="shared" si="25"/>
        <v>0</v>
      </c>
      <c r="AB37" s="102">
        <f t="shared" si="24"/>
        <v>0</v>
      </c>
      <c r="AC37" s="102">
        <f t="shared" si="24"/>
        <v>0</v>
      </c>
      <c r="AD37" s="102">
        <f t="shared" si="24"/>
        <v>0</v>
      </c>
      <c r="AE37" s="102">
        <f t="shared" si="24"/>
        <v>0</v>
      </c>
      <c r="AF37" s="102">
        <f t="shared" si="24"/>
        <v>0</v>
      </c>
      <c r="AG37" s="102">
        <f t="shared" si="24"/>
        <v>0</v>
      </c>
      <c r="AH37" s="102">
        <f t="shared" ref="AH37:AI37" si="26">AH16*AH34</f>
        <v>0</v>
      </c>
      <c r="AI37" s="102">
        <f t="shared" si="26"/>
        <v>0</v>
      </c>
      <c r="AJ37" s="102">
        <f t="shared" ref="AJ37" si="27">AJ16*AJ34</f>
        <v>0</v>
      </c>
      <c r="AK37" s="230">
        <f t="shared" si="23"/>
        <v>0</v>
      </c>
    </row>
    <row r="38" spans="1:73">
      <c r="A38" s="294"/>
      <c r="B38" s="105" t="s">
        <v>19</v>
      </c>
      <c r="C38" s="105" t="s">
        <v>25</v>
      </c>
      <c r="D38" s="105"/>
      <c r="E38" s="105"/>
      <c r="F38" s="295" t="s">
        <v>178</v>
      </c>
      <c r="G38" s="153">
        <f t="shared" ref="G38:AG38" si="28">G23*G34</f>
        <v>0</v>
      </c>
      <c r="H38" s="102">
        <f t="shared" si="28"/>
        <v>0</v>
      </c>
      <c r="I38" s="102">
        <f t="shared" si="28"/>
        <v>0</v>
      </c>
      <c r="J38" s="102">
        <f t="shared" si="28"/>
        <v>0</v>
      </c>
      <c r="K38" s="102">
        <f t="shared" si="28"/>
        <v>0</v>
      </c>
      <c r="L38" s="102">
        <f t="shared" si="28"/>
        <v>0</v>
      </c>
      <c r="M38" s="102">
        <f t="shared" si="28"/>
        <v>0</v>
      </c>
      <c r="N38" s="102">
        <f t="shared" si="28"/>
        <v>0</v>
      </c>
      <c r="O38" s="102">
        <f t="shared" si="28"/>
        <v>0</v>
      </c>
      <c r="P38" s="102">
        <f t="shared" si="28"/>
        <v>0</v>
      </c>
      <c r="Q38" s="102">
        <f t="shared" ref="Q38:AA38" si="29">Q23*Q34</f>
        <v>0</v>
      </c>
      <c r="R38" s="102">
        <f t="shared" si="29"/>
        <v>0</v>
      </c>
      <c r="S38" s="102">
        <f t="shared" si="29"/>
        <v>0</v>
      </c>
      <c r="T38" s="102">
        <f t="shared" si="29"/>
        <v>0</v>
      </c>
      <c r="U38" s="102">
        <f t="shared" si="29"/>
        <v>0</v>
      </c>
      <c r="V38" s="102">
        <f t="shared" si="29"/>
        <v>0</v>
      </c>
      <c r="W38" s="102">
        <f t="shared" si="29"/>
        <v>0</v>
      </c>
      <c r="X38" s="102">
        <f t="shared" si="29"/>
        <v>0</v>
      </c>
      <c r="Y38" s="102">
        <f t="shared" si="29"/>
        <v>0</v>
      </c>
      <c r="Z38" s="102">
        <f t="shared" si="29"/>
        <v>0</v>
      </c>
      <c r="AA38" s="102">
        <f t="shared" si="29"/>
        <v>0</v>
      </c>
      <c r="AB38" s="102">
        <f t="shared" si="28"/>
        <v>0</v>
      </c>
      <c r="AC38" s="102">
        <f t="shared" si="28"/>
        <v>0</v>
      </c>
      <c r="AD38" s="102">
        <f t="shared" si="28"/>
        <v>0</v>
      </c>
      <c r="AE38" s="102">
        <f t="shared" si="28"/>
        <v>0</v>
      </c>
      <c r="AF38" s="102">
        <f t="shared" si="28"/>
        <v>0</v>
      </c>
      <c r="AG38" s="102">
        <f t="shared" si="28"/>
        <v>0</v>
      </c>
      <c r="AH38" s="102">
        <f t="shared" ref="AH38:AI38" si="30">AH23*AH34</f>
        <v>0</v>
      </c>
      <c r="AI38" s="102">
        <f t="shared" si="30"/>
        <v>0</v>
      </c>
      <c r="AJ38" s="102">
        <f t="shared" ref="AJ38" si="31">AJ23*AJ34</f>
        <v>0</v>
      </c>
      <c r="AK38" s="230">
        <f t="shared" si="23"/>
        <v>0</v>
      </c>
    </row>
    <row r="39" spans="1:73">
      <c r="A39" s="294"/>
      <c r="B39" s="105" t="s">
        <v>22</v>
      </c>
      <c r="C39" s="105" t="s">
        <v>27</v>
      </c>
      <c r="D39" s="105"/>
      <c r="E39" s="105"/>
      <c r="F39" s="295" t="s">
        <v>178</v>
      </c>
      <c r="G39" s="153">
        <f>G27*G34</f>
        <v>0</v>
      </c>
      <c r="H39" s="102">
        <f t="shared" ref="H39:AG39" si="32">H27*H34</f>
        <v>0</v>
      </c>
      <c r="I39" s="102">
        <f t="shared" si="32"/>
        <v>0</v>
      </c>
      <c r="J39" s="102">
        <f t="shared" si="32"/>
        <v>0</v>
      </c>
      <c r="K39" s="102">
        <f t="shared" si="32"/>
        <v>0</v>
      </c>
      <c r="L39" s="102">
        <f t="shared" si="32"/>
        <v>0</v>
      </c>
      <c r="M39" s="102">
        <f t="shared" si="32"/>
        <v>0</v>
      </c>
      <c r="N39" s="102">
        <f t="shared" si="32"/>
        <v>0</v>
      </c>
      <c r="O39" s="102">
        <f t="shared" si="32"/>
        <v>0</v>
      </c>
      <c r="P39" s="102">
        <f t="shared" si="32"/>
        <v>0</v>
      </c>
      <c r="Q39" s="102">
        <f t="shared" ref="Q39:AA39" si="33">Q27*Q34</f>
        <v>0</v>
      </c>
      <c r="R39" s="102">
        <f t="shared" si="33"/>
        <v>0</v>
      </c>
      <c r="S39" s="102">
        <f t="shared" si="33"/>
        <v>0</v>
      </c>
      <c r="T39" s="102">
        <f t="shared" si="33"/>
        <v>0</v>
      </c>
      <c r="U39" s="102">
        <f t="shared" si="33"/>
        <v>0</v>
      </c>
      <c r="V39" s="102">
        <f t="shared" si="33"/>
        <v>0</v>
      </c>
      <c r="W39" s="102">
        <f t="shared" si="33"/>
        <v>0</v>
      </c>
      <c r="X39" s="102">
        <f t="shared" si="33"/>
        <v>0</v>
      </c>
      <c r="Y39" s="102">
        <f t="shared" si="33"/>
        <v>0</v>
      </c>
      <c r="Z39" s="102">
        <f t="shared" si="33"/>
        <v>0</v>
      </c>
      <c r="AA39" s="102">
        <f t="shared" si="33"/>
        <v>0</v>
      </c>
      <c r="AB39" s="102">
        <f t="shared" si="32"/>
        <v>0</v>
      </c>
      <c r="AC39" s="102">
        <f t="shared" si="32"/>
        <v>0</v>
      </c>
      <c r="AD39" s="102">
        <f t="shared" si="32"/>
        <v>0</v>
      </c>
      <c r="AE39" s="102">
        <f t="shared" si="32"/>
        <v>0</v>
      </c>
      <c r="AF39" s="102">
        <f t="shared" si="32"/>
        <v>0</v>
      </c>
      <c r="AG39" s="102">
        <f t="shared" si="32"/>
        <v>0</v>
      </c>
      <c r="AH39" s="102">
        <f t="shared" ref="AH39:AI39" si="34">AH27*AH34</f>
        <v>0</v>
      </c>
      <c r="AI39" s="102">
        <f t="shared" si="34"/>
        <v>0</v>
      </c>
      <c r="AJ39" s="102">
        <f t="shared" ref="AJ39" si="35">AJ27*AJ34</f>
        <v>0</v>
      </c>
      <c r="AK39" s="230">
        <f t="shared" si="23"/>
        <v>0</v>
      </c>
    </row>
    <row r="40" spans="1:73">
      <c r="A40" s="296"/>
      <c r="B40" s="233" t="s">
        <v>23</v>
      </c>
      <c r="C40" s="233" t="s">
        <v>29</v>
      </c>
      <c r="D40" s="233"/>
      <c r="E40" s="233"/>
      <c r="F40" s="297" t="s">
        <v>178</v>
      </c>
      <c r="G40" s="155">
        <f>G28*G34</f>
        <v>0</v>
      </c>
      <c r="H40" s="156">
        <f t="shared" ref="H40:AG40" si="36">H28*H34</f>
        <v>0</v>
      </c>
      <c r="I40" s="156">
        <f t="shared" si="36"/>
        <v>0</v>
      </c>
      <c r="J40" s="156">
        <f t="shared" si="36"/>
        <v>0</v>
      </c>
      <c r="K40" s="156">
        <f t="shared" si="36"/>
        <v>0</v>
      </c>
      <c r="L40" s="156">
        <f t="shared" si="36"/>
        <v>0</v>
      </c>
      <c r="M40" s="156">
        <f t="shared" si="36"/>
        <v>0</v>
      </c>
      <c r="N40" s="156">
        <f t="shared" si="36"/>
        <v>0</v>
      </c>
      <c r="O40" s="156">
        <f t="shared" si="36"/>
        <v>0</v>
      </c>
      <c r="P40" s="156">
        <f t="shared" si="36"/>
        <v>0</v>
      </c>
      <c r="Q40" s="156">
        <f t="shared" ref="Q40:AA40" si="37">Q28*Q34</f>
        <v>0</v>
      </c>
      <c r="R40" s="156">
        <f t="shared" si="37"/>
        <v>0</v>
      </c>
      <c r="S40" s="156">
        <f t="shared" si="37"/>
        <v>0</v>
      </c>
      <c r="T40" s="156">
        <f t="shared" si="37"/>
        <v>0</v>
      </c>
      <c r="U40" s="156">
        <f t="shared" si="37"/>
        <v>0</v>
      </c>
      <c r="V40" s="156">
        <f t="shared" si="37"/>
        <v>0</v>
      </c>
      <c r="W40" s="156">
        <f t="shared" si="37"/>
        <v>0</v>
      </c>
      <c r="X40" s="156">
        <f t="shared" si="37"/>
        <v>0</v>
      </c>
      <c r="Y40" s="156">
        <f t="shared" si="37"/>
        <v>0</v>
      </c>
      <c r="Z40" s="156">
        <f t="shared" si="37"/>
        <v>0</v>
      </c>
      <c r="AA40" s="156">
        <f t="shared" si="37"/>
        <v>0</v>
      </c>
      <c r="AB40" s="156">
        <f t="shared" si="36"/>
        <v>0</v>
      </c>
      <c r="AC40" s="156">
        <f t="shared" si="36"/>
        <v>0</v>
      </c>
      <c r="AD40" s="156">
        <f t="shared" si="36"/>
        <v>0</v>
      </c>
      <c r="AE40" s="156">
        <f t="shared" si="36"/>
        <v>0</v>
      </c>
      <c r="AF40" s="156">
        <f t="shared" si="36"/>
        <v>0</v>
      </c>
      <c r="AG40" s="156">
        <f t="shared" si="36"/>
        <v>0</v>
      </c>
      <c r="AH40" s="156">
        <f t="shared" ref="AH40:AI40" si="38">AH28*AH34</f>
        <v>0</v>
      </c>
      <c r="AI40" s="156">
        <f t="shared" si="38"/>
        <v>0</v>
      </c>
      <c r="AJ40" s="156">
        <f t="shared" ref="AJ40" si="39">AJ28*AJ34</f>
        <v>0</v>
      </c>
      <c r="AK40" s="231">
        <f t="shared" si="23"/>
        <v>0</v>
      </c>
    </row>
    <row r="41" spans="1:73" s="37" customFormat="1">
      <c r="A41" s="67"/>
      <c r="B41" s="67"/>
      <c r="C41" s="67"/>
      <c r="D41" s="67"/>
      <c r="E41" s="67"/>
      <c r="F41" s="69"/>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row>
    <row r="42" spans="1:73" s="47" customFormat="1">
      <c r="A42" s="184">
        <v>3</v>
      </c>
      <c r="B42" s="185" t="s">
        <v>30</v>
      </c>
      <c r="C42" s="185"/>
      <c r="D42" s="185"/>
      <c r="E42" s="185"/>
      <c r="F42" s="185"/>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7"/>
      <c r="AL42" s="67"/>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5"/>
      <c r="BR42" s="105"/>
      <c r="BS42" s="105"/>
      <c r="BT42" s="105"/>
      <c r="BU42" s="105"/>
    </row>
    <row r="43" spans="1:73" s="37" customFormat="1">
      <c r="A43" s="125"/>
      <c r="B43" s="125"/>
      <c r="C43" s="125"/>
      <c r="D43" s="125"/>
      <c r="E43" s="125"/>
      <c r="F43" s="126"/>
      <c r="G43" s="127"/>
      <c r="H43" s="128" t="s">
        <v>31</v>
      </c>
      <c r="I43" s="128"/>
      <c r="J43" s="128" t="s">
        <v>32</v>
      </c>
      <c r="K43" s="128"/>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row>
    <row r="44" spans="1:73" s="37" customFormat="1">
      <c r="A44" s="67"/>
      <c r="B44" s="67" t="s">
        <v>33</v>
      </c>
      <c r="C44" s="68" t="s">
        <v>279</v>
      </c>
      <c r="D44" s="67"/>
      <c r="E44" s="67"/>
      <c r="F44" s="129"/>
      <c r="G44" s="130"/>
      <c r="H44" s="131">
        <f>AK9</f>
        <v>0</v>
      </c>
      <c r="I44" s="131"/>
      <c r="J44" s="78">
        <f>AK35</f>
        <v>0</v>
      </c>
      <c r="K44" s="40"/>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row>
    <row r="45" spans="1:73" s="37" customFormat="1">
      <c r="A45" s="67"/>
      <c r="B45" s="67" t="s">
        <v>34</v>
      </c>
      <c r="C45" s="68" t="s">
        <v>313</v>
      </c>
      <c r="D45" s="67"/>
      <c r="E45" s="67"/>
      <c r="F45" s="129"/>
      <c r="G45" s="130"/>
      <c r="H45" s="131">
        <f>AJ16</f>
        <v>0</v>
      </c>
      <c r="I45" s="131"/>
      <c r="J45" s="78">
        <f>AK37</f>
        <v>0</v>
      </c>
      <c r="K45" s="40"/>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row>
    <row r="46" spans="1:73" s="37" customFormat="1">
      <c r="A46" s="67"/>
      <c r="B46" s="67" t="s">
        <v>35</v>
      </c>
      <c r="C46" s="68" t="s">
        <v>8</v>
      </c>
      <c r="D46" s="67"/>
      <c r="E46" s="67"/>
      <c r="F46" s="132"/>
      <c r="G46" s="133"/>
      <c r="H46" s="131">
        <f>AK23</f>
        <v>0</v>
      </c>
      <c r="I46" s="131"/>
      <c r="J46" s="78">
        <f>AK38</f>
        <v>0</v>
      </c>
      <c r="K46" s="40"/>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row>
    <row r="47" spans="1:73" s="37" customFormat="1">
      <c r="A47" s="67"/>
      <c r="B47" s="67" t="s">
        <v>36</v>
      </c>
      <c r="C47" s="68" t="s">
        <v>10</v>
      </c>
      <c r="D47" s="67"/>
      <c r="E47" s="67"/>
      <c r="F47" s="132"/>
      <c r="G47" s="133"/>
      <c r="H47" s="131">
        <f>AK27</f>
        <v>0</v>
      </c>
      <c r="I47" s="131"/>
      <c r="J47" s="78">
        <f>AK39</f>
        <v>0</v>
      </c>
      <c r="K47" s="40"/>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row>
    <row r="48" spans="1:73" s="37" customFormat="1">
      <c r="A48" s="67"/>
      <c r="B48" s="67" t="s">
        <v>37</v>
      </c>
      <c r="C48" s="68" t="s">
        <v>12</v>
      </c>
      <c r="D48" s="67"/>
      <c r="E48" s="67"/>
      <c r="F48" s="134"/>
      <c r="G48" s="93"/>
      <c r="H48" s="131">
        <f>AK28</f>
        <v>0</v>
      </c>
      <c r="I48" s="135"/>
      <c r="J48" s="78">
        <f>AK40</f>
        <v>0</v>
      </c>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row>
    <row r="49" spans="1:73" s="47" customFormat="1">
      <c r="A49" s="184">
        <v>4</v>
      </c>
      <c r="B49" s="185" t="s">
        <v>38</v>
      </c>
      <c r="C49" s="185"/>
      <c r="D49" s="185"/>
      <c r="E49" s="185"/>
      <c r="F49" s="185"/>
      <c r="G49" s="185"/>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67"/>
      <c r="AM49" s="67"/>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c r="BR49" s="105"/>
      <c r="BS49" s="105"/>
      <c r="BT49" s="105"/>
      <c r="BU49" s="105"/>
    </row>
    <row r="50" spans="1:73" s="105" customFormat="1">
      <c r="F50" s="203"/>
      <c r="G50" s="203"/>
      <c r="H50" s="234"/>
      <c r="I50" s="234"/>
      <c r="J50" s="234"/>
      <c r="K50" s="234"/>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67"/>
      <c r="AM50" s="67"/>
    </row>
    <row r="51" spans="1:73" s="37" customFormat="1" ht="14.25" customHeight="1">
      <c r="F51" s="901" t="s">
        <v>70</v>
      </c>
      <c r="G51" s="892"/>
      <c r="H51" s="892" t="s">
        <v>69</v>
      </c>
      <c r="I51" s="892"/>
      <c r="J51" s="892" t="s">
        <v>79</v>
      </c>
      <c r="K51" s="893"/>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row>
    <row r="52" spans="1:73" s="37" customFormat="1">
      <c r="A52" s="67"/>
      <c r="B52" s="67" t="s">
        <v>39</v>
      </c>
      <c r="C52" s="68" t="s">
        <v>40</v>
      </c>
      <c r="D52" s="67"/>
      <c r="E52" s="67"/>
      <c r="F52" s="902">
        <f>'12. RL Investīciju n.pl.'!F34</f>
        <v>0</v>
      </c>
      <c r="G52" s="903"/>
      <c r="H52" s="903">
        <f>J48</f>
        <v>0</v>
      </c>
      <c r="I52" s="903"/>
      <c r="J52" s="894" t="e">
        <f>H52/F52-1</f>
        <v>#DIV/0!</v>
      </c>
      <c r="K52" s="895"/>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row>
    <row r="53" spans="1:73" s="37" customFormat="1">
      <c r="A53" s="67"/>
      <c r="B53" s="67" t="s">
        <v>56</v>
      </c>
      <c r="C53" s="68" t="s">
        <v>42</v>
      </c>
      <c r="D53" s="67"/>
      <c r="E53" s="67"/>
      <c r="F53" s="904" t="e">
        <f>'12. RL Investīciju n.pl.'!F35</f>
        <v>#NUM!</v>
      </c>
      <c r="G53" s="905"/>
      <c r="H53" s="905" t="e">
        <f>IRR(G28:AJ28,-20%)</f>
        <v>#NUM!</v>
      </c>
      <c r="I53" s="905"/>
      <c r="J53" s="896" t="e">
        <f>H53-F53</f>
        <v>#NUM!</v>
      </c>
      <c r="K53" s="897"/>
      <c r="L53" s="67" t="s">
        <v>87</v>
      </c>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row>
    <row r="54" spans="1:73" s="37" customFormat="1">
      <c r="A54" s="67"/>
      <c r="B54" s="67"/>
      <c r="C54" s="67"/>
      <c r="D54" s="67"/>
      <c r="E54" s="67"/>
      <c r="F54" s="69"/>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row>
    <row r="55" spans="1:73" s="37" customFormat="1">
      <c r="A55" s="184"/>
      <c r="B55" s="185"/>
      <c r="C55" s="185"/>
      <c r="D55" s="185"/>
      <c r="E55" s="185"/>
      <c r="F55" s="185"/>
      <c r="G55" s="185"/>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67"/>
    </row>
    <row r="56" spans="1:73" s="37" customFormat="1">
      <c r="A56" s="67"/>
      <c r="B56" s="69"/>
      <c r="C56" s="103"/>
      <c r="D56" s="67"/>
      <c r="E56" s="67"/>
      <c r="F56" s="69"/>
      <c r="G56" s="67"/>
      <c r="H56" s="136"/>
      <c r="I56" s="136"/>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row>
    <row r="57" spans="1:73" s="37" customFormat="1">
      <c r="A57" s="67"/>
      <c r="B57" s="69"/>
      <c r="C57" s="103"/>
      <c r="D57" s="67"/>
      <c r="E57" s="67"/>
      <c r="F57" s="69"/>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row>
    <row r="58" spans="1:73" s="37" customFormat="1">
      <c r="A58" s="67"/>
      <c r="B58" s="69"/>
      <c r="C58" s="103"/>
      <c r="D58" s="67"/>
      <c r="E58" s="67"/>
      <c r="F58" s="69"/>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row>
    <row r="59" spans="1:73" s="37" customFormat="1">
      <c r="A59" s="67"/>
      <c r="B59" s="69"/>
      <c r="C59" s="103"/>
      <c r="D59" s="67"/>
      <c r="E59" s="67"/>
      <c r="F59" s="69"/>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row>
    <row r="60" spans="1:73" s="37" customFormat="1">
      <c r="A60" s="67"/>
      <c r="B60" s="69"/>
      <c r="C60" s="103"/>
      <c r="D60" s="67"/>
      <c r="E60" s="67"/>
      <c r="F60" s="69"/>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row>
    <row r="61" spans="1:73" s="37" customFormat="1">
      <c r="A61" s="67"/>
      <c r="B61" s="67"/>
      <c r="C61" s="67"/>
      <c r="D61" s="67"/>
      <c r="E61" s="67"/>
      <c r="F61" s="69"/>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row>
    <row r="62" spans="1:73" s="37" customFormat="1">
      <c r="A62" s="67"/>
      <c r="B62" s="137"/>
      <c r="C62" s="67"/>
      <c r="D62" s="67"/>
      <c r="E62" s="67"/>
      <c r="F62" s="69"/>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row>
    <row r="63" spans="1:73" s="37" customFormat="1">
      <c r="A63" s="67"/>
      <c r="B63" s="138"/>
      <c r="C63" s="67"/>
      <c r="D63" s="67"/>
      <c r="E63" s="67"/>
      <c r="F63" s="69"/>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row>
    <row r="64" spans="1:73" s="37" customFormat="1">
      <c r="A64" s="67"/>
      <c r="B64" s="139"/>
      <c r="C64" s="67"/>
      <c r="D64" s="67"/>
      <c r="E64" s="67"/>
      <c r="F64" s="69"/>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row>
    <row r="65" spans="1:38" s="37" customFormat="1">
      <c r="A65" s="67"/>
      <c r="B65" s="136"/>
      <c r="C65" s="67"/>
      <c r="D65" s="67"/>
      <c r="E65" s="67"/>
      <c r="F65" s="69"/>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row>
    <row r="66" spans="1:38" s="37" customFormat="1">
      <c r="A66" s="67"/>
      <c r="B66" s="136"/>
      <c r="C66" s="67"/>
      <c r="D66" s="67"/>
      <c r="E66" s="67"/>
      <c r="F66" s="69"/>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row>
    <row r="67" spans="1:38" s="37" customFormat="1">
      <c r="A67" s="67"/>
      <c r="B67" s="136"/>
      <c r="C67" s="67"/>
      <c r="D67" s="67"/>
      <c r="E67" s="67"/>
      <c r="F67" s="69"/>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row>
    <row r="68" spans="1:38" s="37" customFormat="1">
      <c r="A68" s="67"/>
      <c r="B68" s="67"/>
      <c r="C68" s="67"/>
      <c r="D68" s="67"/>
      <c r="E68" s="67"/>
      <c r="F68" s="69"/>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row>
    <row r="69" spans="1:38" s="37" customFormat="1">
      <c r="A69" s="67"/>
      <c r="B69" s="67"/>
      <c r="C69" s="67"/>
      <c r="D69" s="67"/>
      <c r="E69" s="67"/>
      <c r="F69" s="69"/>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row>
    <row r="70" spans="1:38" s="37" customFormat="1" ht="15.75">
      <c r="A70" s="67"/>
      <c r="B70" s="67"/>
      <c r="C70" s="140"/>
      <c r="D70" s="67"/>
      <c r="E70" s="67"/>
      <c r="F70" s="69"/>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row>
    <row r="71" spans="1:38" s="37" customFormat="1">
      <c r="A71" s="67"/>
      <c r="B71" s="67"/>
      <c r="C71" s="67"/>
      <c r="D71" s="67"/>
      <c r="E71" s="67"/>
      <c r="F71" s="69"/>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row>
    <row r="72" spans="1:38" s="37" customFormat="1">
      <c r="A72" s="67"/>
      <c r="B72" s="67"/>
      <c r="C72" s="67"/>
      <c r="D72" s="67"/>
      <c r="E72" s="67"/>
      <c r="F72" s="69"/>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row>
    <row r="73" spans="1:38" s="37" customFormat="1">
      <c r="A73" s="67"/>
      <c r="B73" s="67"/>
      <c r="C73" s="67"/>
      <c r="D73" s="67"/>
      <c r="E73" s="67"/>
      <c r="F73" s="69"/>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row>
    <row r="74" spans="1:38" s="37" customFormat="1">
      <c r="A74" s="67"/>
      <c r="B74" s="67"/>
      <c r="C74" s="67"/>
      <c r="D74" s="67"/>
      <c r="E74" s="67"/>
      <c r="F74" s="69"/>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row>
    <row r="75" spans="1:38" s="37" customFormat="1">
      <c r="A75" s="67"/>
      <c r="B75" s="67"/>
      <c r="C75" s="67"/>
      <c r="D75" s="67"/>
      <c r="E75" s="67"/>
      <c r="F75" s="69"/>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row>
    <row r="76" spans="1:38" s="37" customFormat="1">
      <c r="A76" s="67"/>
      <c r="B76" s="67"/>
      <c r="C76" s="67"/>
      <c r="D76" s="67"/>
      <c r="E76" s="67"/>
      <c r="F76" s="69"/>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row>
    <row r="77" spans="1:38" s="37" customFormat="1">
      <c r="A77" s="67"/>
      <c r="B77" s="67"/>
      <c r="C77" s="67"/>
      <c r="D77" s="67"/>
      <c r="E77" s="67"/>
      <c r="F77" s="69"/>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row>
    <row r="78" spans="1:38" s="37" customFormat="1">
      <c r="A78" s="67"/>
      <c r="B78" s="67"/>
      <c r="C78" s="67"/>
      <c r="D78" s="67"/>
      <c r="E78" s="67"/>
      <c r="F78" s="69"/>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row>
    <row r="79" spans="1:38" s="37" customFormat="1">
      <c r="A79" s="67"/>
      <c r="B79" s="67"/>
      <c r="C79" s="67"/>
      <c r="D79" s="67"/>
      <c r="E79" s="67"/>
      <c r="F79" s="69"/>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row>
    <row r="80" spans="1:38" s="37" customFormat="1">
      <c r="A80" s="67"/>
      <c r="B80" s="67"/>
      <c r="C80" s="67"/>
      <c r="D80" s="67"/>
      <c r="E80" s="67"/>
      <c r="F80" s="69"/>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row>
    <row r="81" spans="1:38" s="37" customFormat="1">
      <c r="A81" s="67"/>
      <c r="B81" s="67"/>
      <c r="C81" s="67"/>
      <c r="D81" s="67"/>
      <c r="E81" s="67"/>
      <c r="F81" s="69"/>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row>
    <row r="82" spans="1:38" s="37" customFormat="1">
      <c r="A82" s="67"/>
      <c r="B82" s="67"/>
      <c r="C82" s="67"/>
      <c r="D82" s="67"/>
      <c r="E82" s="67"/>
      <c r="F82" s="69"/>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row>
    <row r="83" spans="1:38" s="37" customFormat="1">
      <c r="A83" s="67"/>
      <c r="B83" s="67"/>
      <c r="C83" s="67"/>
      <c r="D83" s="67"/>
      <c r="E83" s="67"/>
      <c r="F83" s="69"/>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row>
    <row r="84" spans="1:38" s="37" customFormat="1">
      <c r="A84" s="67"/>
      <c r="B84" s="67"/>
      <c r="C84" s="67"/>
      <c r="D84" s="67"/>
      <c r="E84" s="67"/>
      <c r="F84" s="69"/>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row>
    <row r="85" spans="1:38" s="37" customFormat="1">
      <c r="A85" s="67"/>
      <c r="B85" s="67"/>
      <c r="C85" s="67"/>
      <c r="D85" s="67"/>
      <c r="E85" s="67"/>
      <c r="F85" s="69"/>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row>
    <row r="86" spans="1:38" s="37" customFormat="1">
      <c r="A86" s="67"/>
      <c r="B86" s="67"/>
      <c r="C86" s="67"/>
      <c r="D86" s="67"/>
      <c r="E86" s="67"/>
      <c r="F86" s="69"/>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row>
    <row r="87" spans="1:38" s="37" customFormat="1">
      <c r="A87" s="67"/>
      <c r="B87" s="67"/>
      <c r="C87" s="67"/>
      <c r="D87" s="67"/>
      <c r="E87" s="67"/>
      <c r="F87" s="69"/>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row>
    <row r="88" spans="1:38" s="37" customFormat="1">
      <c r="A88" s="67"/>
      <c r="B88" s="67"/>
      <c r="C88" s="67"/>
      <c r="D88" s="67"/>
      <c r="E88" s="67"/>
      <c r="F88" s="69"/>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row>
    <row r="89" spans="1:38" s="37" customFormat="1">
      <c r="A89" s="67"/>
      <c r="B89" s="67"/>
      <c r="C89" s="67"/>
      <c r="D89" s="67"/>
      <c r="E89" s="67"/>
      <c r="F89" s="69"/>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row>
    <row r="90" spans="1:38" s="37" customFormat="1">
      <c r="A90" s="67"/>
      <c r="B90" s="67"/>
      <c r="C90" s="67"/>
      <c r="D90" s="67"/>
      <c r="E90" s="67"/>
      <c r="F90" s="69"/>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row>
    <row r="91" spans="1:38" s="37" customFormat="1">
      <c r="A91" s="67"/>
      <c r="B91" s="67"/>
      <c r="C91" s="67"/>
      <c r="D91" s="67"/>
      <c r="E91" s="67"/>
      <c r="F91" s="69"/>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row>
    <row r="92" spans="1:38" s="37" customFormat="1">
      <c r="A92" s="67"/>
      <c r="B92" s="67"/>
      <c r="C92" s="67"/>
      <c r="D92" s="67"/>
      <c r="E92" s="67"/>
      <c r="F92" s="69"/>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row>
    <row r="93" spans="1:38" s="37" customFormat="1">
      <c r="A93" s="67"/>
      <c r="B93" s="67"/>
      <c r="C93" s="67"/>
      <c r="D93" s="67"/>
      <c r="E93" s="67"/>
      <c r="F93" s="69"/>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row>
    <row r="94" spans="1:38" s="37" customFormat="1">
      <c r="A94" s="67"/>
      <c r="B94" s="67"/>
      <c r="C94" s="67"/>
      <c r="D94" s="67"/>
      <c r="E94" s="67"/>
      <c r="F94" s="69"/>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row>
    <row r="95" spans="1:38" s="37" customFormat="1">
      <c r="A95" s="67"/>
      <c r="B95" s="67"/>
      <c r="C95" s="67"/>
      <c r="D95" s="67"/>
      <c r="E95" s="67"/>
      <c r="F95" s="69"/>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row>
    <row r="96" spans="1:38" s="37" customFormat="1">
      <c r="A96" s="67"/>
      <c r="B96" s="67"/>
      <c r="C96" s="67"/>
      <c r="D96" s="67"/>
      <c r="E96" s="67"/>
      <c r="F96" s="69"/>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row>
    <row r="97" spans="1:38" s="37" customFormat="1">
      <c r="A97" s="67"/>
      <c r="B97" s="67"/>
      <c r="C97" s="67"/>
      <c r="D97" s="67"/>
      <c r="E97" s="67"/>
      <c r="F97" s="69"/>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row>
    <row r="98" spans="1:38" s="37" customFormat="1">
      <c r="A98" s="67"/>
      <c r="B98" s="67"/>
      <c r="C98" s="67"/>
      <c r="D98" s="67"/>
      <c r="E98" s="67"/>
      <c r="F98" s="69"/>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row>
    <row r="99" spans="1:38" s="37" customFormat="1">
      <c r="A99" s="67"/>
      <c r="B99" s="67"/>
      <c r="C99" s="67"/>
      <c r="D99" s="67"/>
      <c r="E99" s="67"/>
      <c r="F99" s="69"/>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row>
    <row r="100" spans="1:38" s="37" customFormat="1">
      <c r="A100" s="67"/>
      <c r="B100" s="67"/>
      <c r="C100" s="67"/>
      <c r="D100" s="67"/>
      <c r="E100" s="67"/>
      <c r="F100" s="69"/>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row>
    <row r="101" spans="1:38" s="37" customFormat="1">
      <c r="A101" s="67"/>
      <c r="B101" s="67"/>
      <c r="C101" s="67"/>
      <c r="D101" s="67"/>
      <c r="E101" s="67"/>
      <c r="F101" s="69"/>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row>
    <row r="102" spans="1:38" s="37" customFormat="1">
      <c r="A102" s="67"/>
      <c r="B102" s="67"/>
      <c r="C102" s="67"/>
      <c r="D102" s="67"/>
      <c r="E102" s="67"/>
      <c r="F102" s="69"/>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row>
    <row r="103" spans="1:38" s="37" customFormat="1">
      <c r="A103" s="67"/>
      <c r="B103" s="67"/>
      <c r="C103" s="67"/>
      <c r="D103" s="67"/>
      <c r="E103" s="67"/>
      <c r="F103" s="69"/>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row>
    <row r="104" spans="1:38" s="37" customFormat="1">
      <c r="A104" s="67"/>
      <c r="B104" s="67"/>
      <c r="C104" s="67"/>
      <c r="D104" s="67"/>
      <c r="E104" s="67"/>
      <c r="F104" s="69"/>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row>
    <row r="105" spans="1:38" s="37" customFormat="1">
      <c r="A105" s="67"/>
      <c r="B105" s="67"/>
      <c r="C105" s="67"/>
      <c r="D105" s="67"/>
      <c r="E105" s="67"/>
      <c r="F105" s="69"/>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row>
    <row r="106" spans="1:38" s="37" customFormat="1">
      <c r="A106" s="67"/>
      <c r="B106" s="67"/>
      <c r="C106" s="67"/>
      <c r="D106" s="67"/>
      <c r="E106" s="67"/>
      <c r="F106" s="69"/>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row>
    <row r="107" spans="1:38" s="37" customFormat="1">
      <c r="A107" s="67"/>
      <c r="B107" s="67"/>
      <c r="C107" s="67"/>
      <c r="D107" s="67"/>
      <c r="E107" s="67"/>
      <c r="F107" s="69"/>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row>
    <row r="108" spans="1:38" s="37" customFormat="1">
      <c r="A108" s="67"/>
      <c r="B108" s="67"/>
      <c r="C108" s="67"/>
      <c r="D108" s="67"/>
      <c r="E108" s="67"/>
      <c r="F108" s="69"/>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row>
    <row r="109" spans="1:38" s="37" customFormat="1">
      <c r="A109" s="67"/>
      <c r="B109" s="67"/>
      <c r="C109" s="67"/>
      <c r="D109" s="67"/>
      <c r="E109" s="67"/>
      <c r="F109" s="69"/>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row>
    <row r="110" spans="1:38" s="37" customFormat="1">
      <c r="A110" s="67"/>
      <c r="B110" s="67"/>
      <c r="C110" s="67"/>
      <c r="D110" s="67"/>
      <c r="E110" s="67"/>
      <c r="F110" s="69"/>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row>
    <row r="111" spans="1:38" s="37" customFormat="1">
      <c r="A111" s="67"/>
      <c r="B111" s="67"/>
      <c r="C111" s="67"/>
      <c r="D111" s="67"/>
      <c r="E111" s="67"/>
      <c r="F111" s="69"/>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row>
    <row r="112" spans="1:38" s="37" customFormat="1">
      <c r="A112" s="67"/>
      <c r="B112" s="67"/>
      <c r="C112" s="67"/>
      <c r="D112" s="67"/>
      <c r="E112" s="67"/>
      <c r="F112" s="69"/>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row>
    <row r="113" spans="1:38" s="37" customFormat="1">
      <c r="A113" s="67"/>
      <c r="B113" s="67"/>
      <c r="C113" s="67"/>
      <c r="D113" s="67"/>
      <c r="E113" s="67"/>
      <c r="F113" s="69"/>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row>
    <row r="114" spans="1:38" s="37" customFormat="1">
      <c r="A114" s="67"/>
      <c r="B114" s="67"/>
      <c r="C114" s="67"/>
      <c r="D114" s="67"/>
      <c r="E114" s="67"/>
      <c r="F114" s="69"/>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row>
    <row r="115" spans="1:38" s="37" customFormat="1">
      <c r="A115" s="67"/>
      <c r="B115" s="67"/>
      <c r="C115" s="67"/>
      <c r="D115" s="67"/>
      <c r="E115" s="67"/>
      <c r="F115" s="69"/>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row>
    <row r="116" spans="1:38" s="37" customFormat="1">
      <c r="A116" s="67"/>
      <c r="B116" s="67"/>
      <c r="C116" s="67"/>
      <c r="D116" s="67"/>
      <c r="E116" s="67"/>
      <c r="F116" s="69"/>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row>
    <row r="117" spans="1:38" s="37" customFormat="1">
      <c r="A117" s="67"/>
      <c r="B117" s="67"/>
      <c r="C117" s="67"/>
      <c r="D117" s="67"/>
      <c r="E117" s="67"/>
      <c r="F117" s="69"/>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row>
    <row r="118" spans="1:38" s="37" customFormat="1">
      <c r="A118" s="67"/>
      <c r="B118" s="67"/>
      <c r="C118" s="67"/>
      <c r="D118" s="67"/>
      <c r="E118" s="67"/>
      <c r="F118" s="69"/>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row>
    <row r="119" spans="1:38" s="37" customFormat="1">
      <c r="A119" s="67"/>
      <c r="B119" s="67"/>
      <c r="C119" s="67"/>
      <c r="D119" s="67"/>
      <c r="E119" s="67"/>
      <c r="F119" s="69"/>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row>
    <row r="120" spans="1:38" s="37" customFormat="1">
      <c r="A120" s="67"/>
      <c r="B120" s="67"/>
      <c r="C120" s="67"/>
      <c r="D120" s="67"/>
      <c r="E120" s="67"/>
      <c r="F120" s="69"/>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row>
    <row r="121" spans="1:38" s="37" customFormat="1">
      <c r="A121" s="67"/>
      <c r="B121" s="67"/>
      <c r="C121" s="67"/>
      <c r="D121" s="67"/>
      <c r="E121" s="67"/>
      <c r="F121" s="69"/>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row>
    <row r="122" spans="1:38" s="37" customFormat="1">
      <c r="A122" s="67"/>
      <c r="B122" s="67"/>
      <c r="C122" s="67"/>
      <c r="D122" s="67"/>
      <c r="E122" s="67"/>
      <c r="F122" s="69"/>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row>
    <row r="123" spans="1:38" s="37" customFormat="1">
      <c r="A123" s="67"/>
      <c r="B123" s="67"/>
      <c r="C123" s="67"/>
      <c r="D123" s="67"/>
      <c r="E123" s="67"/>
      <c r="F123" s="69"/>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row>
    <row r="124" spans="1:38" s="37" customFormat="1">
      <c r="A124" s="67"/>
      <c r="B124" s="67"/>
      <c r="C124" s="67"/>
      <c r="D124" s="67"/>
      <c r="E124" s="67"/>
      <c r="F124" s="69"/>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row>
    <row r="125" spans="1:38" s="37" customFormat="1">
      <c r="A125" s="67"/>
      <c r="B125" s="67"/>
      <c r="C125" s="67"/>
      <c r="D125" s="67"/>
      <c r="E125" s="67"/>
      <c r="F125" s="69"/>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row>
    <row r="126" spans="1:38" s="37" customFormat="1">
      <c r="A126" s="67"/>
      <c r="B126" s="67"/>
      <c r="C126" s="67"/>
      <c r="D126" s="67"/>
      <c r="E126" s="67"/>
      <c r="F126" s="69"/>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row>
    <row r="127" spans="1:38" s="37" customFormat="1">
      <c r="A127" s="67"/>
      <c r="B127" s="67"/>
      <c r="C127" s="67"/>
      <c r="D127" s="67"/>
      <c r="E127" s="67"/>
      <c r="F127" s="69"/>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row>
    <row r="128" spans="1:38" s="37" customFormat="1">
      <c r="A128" s="67"/>
      <c r="B128" s="67"/>
      <c r="C128" s="67"/>
      <c r="D128" s="67"/>
      <c r="E128" s="67"/>
      <c r="F128" s="69"/>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row>
    <row r="129" spans="1:38" s="37" customFormat="1">
      <c r="A129" s="67"/>
      <c r="B129" s="67"/>
      <c r="C129" s="67"/>
      <c r="D129" s="67"/>
      <c r="E129" s="67"/>
      <c r="F129" s="69"/>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row>
    <row r="130" spans="1:38" s="37" customFormat="1">
      <c r="A130" s="67"/>
      <c r="B130" s="67"/>
      <c r="C130" s="67"/>
      <c r="D130" s="67"/>
      <c r="E130" s="67"/>
      <c r="F130" s="69"/>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row>
    <row r="131" spans="1:38" s="37" customFormat="1">
      <c r="A131" s="67"/>
      <c r="B131" s="67"/>
      <c r="C131" s="67"/>
      <c r="D131" s="67"/>
      <c r="E131" s="67"/>
      <c r="F131" s="69"/>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row>
    <row r="132" spans="1:38" s="37" customFormat="1">
      <c r="A132" s="67"/>
      <c r="B132" s="67"/>
      <c r="C132" s="67"/>
      <c r="D132" s="67"/>
      <c r="E132" s="67"/>
      <c r="F132" s="69"/>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row>
    <row r="133" spans="1:38" s="37" customFormat="1">
      <c r="A133" s="67"/>
      <c r="B133" s="67"/>
      <c r="C133" s="67"/>
      <c r="D133" s="67"/>
      <c r="E133" s="67"/>
      <c r="F133" s="69"/>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row>
    <row r="134" spans="1:38" s="37" customFormat="1">
      <c r="A134" s="67"/>
      <c r="B134" s="67"/>
      <c r="C134" s="67"/>
      <c r="D134" s="67"/>
      <c r="E134" s="67"/>
      <c r="F134" s="69"/>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row>
    <row r="135" spans="1:38" s="37" customFormat="1">
      <c r="A135" s="67"/>
      <c r="B135" s="67"/>
      <c r="C135" s="67"/>
      <c r="D135" s="67"/>
      <c r="E135" s="67"/>
      <c r="F135" s="69"/>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row>
    <row r="136" spans="1:38" s="37" customFormat="1">
      <c r="A136" s="67"/>
      <c r="B136" s="67"/>
      <c r="C136" s="67"/>
      <c r="D136" s="67"/>
      <c r="E136" s="67"/>
      <c r="F136" s="69"/>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row>
    <row r="137" spans="1:38" s="37" customFormat="1">
      <c r="A137" s="67"/>
      <c r="B137" s="67"/>
      <c r="C137" s="67"/>
      <c r="D137" s="67"/>
      <c r="E137" s="67"/>
      <c r="F137" s="69"/>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row>
    <row r="138" spans="1:38" s="37" customFormat="1">
      <c r="A138" s="67"/>
      <c r="B138" s="67"/>
      <c r="C138" s="67"/>
      <c r="D138" s="67"/>
      <c r="E138" s="67"/>
      <c r="F138" s="69"/>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row>
    <row r="139" spans="1:38" s="37" customFormat="1">
      <c r="A139" s="67"/>
      <c r="B139" s="67"/>
      <c r="C139" s="67"/>
      <c r="D139" s="67"/>
      <c r="E139" s="67"/>
      <c r="F139" s="69"/>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row>
    <row r="140" spans="1:38" s="37" customFormat="1">
      <c r="A140" s="67"/>
      <c r="B140" s="67"/>
      <c r="C140" s="67"/>
      <c r="D140" s="67"/>
      <c r="E140" s="67"/>
      <c r="F140" s="69"/>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row>
    <row r="141" spans="1:38" s="37" customFormat="1">
      <c r="A141" s="67"/>
      <c r="B141" s="67"/>
      <c r="C141" s="67"/>
      <c r="D141" s="67"/>
      <c r="E141" s="67"/>
      <c r="F141" s="69"/>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row>
    <row r="142" spans="1:38" s="37" customFormat="1">
      <c r="A142" s="67"/>
      <c r="B142" s="67"/>
      <c r="C142" s="67"/>
      <c r="D142" s="67"/>
      <c r="E142" s="67"/>
      <c r="F142" s="69"/>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row>
    <row r="143" spans="1:38" s="37" customFormat="1">
      <c r="A143" s="67"/>
      <c r="B143" s="67"/>
      <c r="C143" s="67"/>
      <c r="D143" s="67"/>
      <c r="E143" s="67"/>
      <c r="F143" s="69"/>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row>
    <row r="144" spans="1:38" s="37" customFormat="1">
      <c r="A144" s="67"/>
      <c r="B144" s="67"/>
      <c r="C144" s="67"/>
      <c r="D144" s="67"/>
      <c r="E144" s="67"/>
      <c r="F144" s="69"/>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row>
    <row r="145" spans="1:38" s="37" customFormat="1">
      <c r="A145" s="67"/>
      <c r="B145" s="67"/>
      <c r="C145" s="67"/>
      <c r="D145" s="67"/>
      <c r="E145" s="67"/>
      <c r="F145" s="69"/>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row>
    <row r="146" spans="1:38" s="37" customFormat="1">
      <c r="A146" s="67"/>
      <c r="B146" s="67"/>
      <c r="C146" s="67"/>
      <c r="D146" s="67"/>
      <c r="E146" s="67"/>
      <c r="F146" s="69"/>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row>
    <row r="147" spans="1:38" s="37" customFormat="1">
      <c r="A147" s="67"/>
      <c r="B147" s="67"/>
      <c r="C147" s="67"/>
      <c r="D147" s="67"/>
      <c r="E147" s="67"/>
      <c r="F147" s="69"/>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row>
    <row r="148" spans="1:38" s="37" customFormat="1">
      <c r="A148" s="67"/>
      <c r="B148" s="67"/>
      <c r="C148" s="67"/>
      <c r="D148" s="67"/>
      <c r="E148" s="67"/>
      <c r="F148" s="69"/>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row>
    <row r="149" spans="1:38" s="37" customFormat="1">
      <c r="A149" s="67"/>
      <c r="B149" s="67"/>
      <c r="C149" s="67"/>
      <c r="D149" s="67"/>
      <c r="E149" s="67"/>
      <c r="F149" s="69"/>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row>
    <row r="150" spans="1:38" s="37" customFormat="1">
      <c r="A150" s="67"/>
      <c r="B150" s="67"/>
      <c r="C150" s="67"/>
      <c r="D150" s="67"/>
      <c r="E150" s="67"/>
      <c r="F150" s="69"/>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row>
    <row r="151" spans="1:38" s="37" customFormat="1">
      <c r="A151" s="67"/>
      <c r="B151" s="67"/>
      <c r="C151" s="67"/>
      <c r="D151" s="67"/>
      <c r="E151" s="67"/>
      <c r="F151" s="69"/>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row>
    <row r="152" spans="1:38" s="37" customFormat="1">
      <c r="A152" s="67"/>
      <c r="B152" s="67"/>
      <c r="C152" s="67"/>
      <c r="D152" s="67"/>
      <c r="E152" s="67"/>
      <c r="F152" s="69"/>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row>
    <row r="153" spans="1:38" s="37" customFormat="1">
      <c r="A153" s="67"/>
      <c r="B153" s="67"/>
      <c r="C153" s="67"/>
      <c r="D153" s="67"/>
      <c r="E153" s="67"/>
      <c r="F153" s="69"/>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row>
    <row r="154" spans="1:38" s="37" customFormat="1">
      <c r="A154" s="67"/>
      <c r="B154" s="67"/>
      <c r="C154" s="67"/>
      <c r="D154" s="67"/>
      <c r="E154" s="67"/>
      <c r="F154" s="69"/>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row>
    <row r="155" spans="1:38" s="37" customFormat="1">
      <c r="A155" s="67"/>
      <c r="B155" s="67"/>
      <c r="C155" s="67"/>
      <c r="D155" s="67"/>
      <c r="E155" s="67"/>
      <c r="F155" s="69"/>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row>
    <row r="156" spans="1:38" s="37" customFormat="1">
      <c r="A156" s="67"/>
      <c r="B156" s="67"/>
      <c r="C156" s="67"/>
      <c r="D156" s="67"/>
      <c r="E156" s="67"/>
      <c r="F156" s="69"/>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row>
    <row r="157" spans="1:38" s="37" customFormat="1">
      <c r="A157" s="67"/>
      <c r="B157" s="67"/>
      <c r="C157" s="67"/>
      <c r="D157" s="67"/>
      <c r="E157" s="67"/>
      <c r="F157" s="69"/>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row>
    <row r="158" spans="1:38" s="37" customFormat="1">
      <c r="A158" s="67"/>
      <c r="B158" s="67"/>
      <c r="C158" s="67"/>
      <c r="D158" s="67"/>
      <c r="E158" s="67"/>
      <c r="F158" s="69"/>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row>
    <row r="159" spans="1:38" s="37" customFormat="1">
      <c r="A159" s="67"/>
      <c r="B159" s="67"/>
      <c r="C159" s="67"/>
      <c r="D159" s="67"/>
      <c r="E159" s="67"/>
      <c r="F159" s="69"/>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row>
    <row r="160" spans="1:38" s="37" customFormat="1">
      <c r="A160" s="67"/>
      <c r="B160" s="67"/>
      <c r="C160" s="67"/>
      <c r="D160" s="67"/>
      <c r="E160" s="67"/>
      <c r="F160" s="69"/>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row>
    <row r="161" spans="1:38" s="37" customFormat="1">
      <c r="A161" s="67"/>
      <c r="B161" s="67"/>
      <c r="C161" s="67"/>
      <c r="D161" s="67"/>
      <c r="E161" s="67"/>
      <c r="F161" s="69"/>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row>
    <row r="162" spans="1:38" s="37" customFormat="1">
      <c r="A162" s="67"/>
      <c r="B162" s="67"/>
      <c r="C162" s="67"/>
      <c r="D162" s="67"/>
      <c r="E162" s="67"/>
      <c r="F162" s="69"/>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row>
    <row r="163" spans="1:38" s="37" customFormat="1">
      <c r="A163" s="67"/>
      <c r="B163" s="67"/>
      <c r="C163" s="67"/>
      <c r="D163" s="67"/>
      <c r="E163" s="67"/>
      <c r="F163" s="69"/>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row>
    <row r="164" spans="1:38" s="37" customFormat="1">
      <c r="A164" s="67"/>
      <c r="B164" s="67"/>
      <c r="C164" s="67"/>
      <c r="D164" s="67"/>
      <c r="E164" s="67"/>
      <c r="F164" s="69"/>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row>
    <row r="165" spans="1:38" s="37" customFormat="1">
      <c r="A165" s="67"/>
      <c r="B165" s="67"/>
      <c r="C165" s="67"/>
      <c r="D165" s="67"/>
      <c r="E165" s="67"/>
      <c r="F165" s="69"/>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row>
    <row r="166" spans="1:38" s="37" customFormat="1">
      <c r="A166" s="67"/>
      <c r="B166" s="67"/>
      <c r="C166" s="67"/>
      <c r="D166" s="67"/>
      <c r="E166" s="67"/>
      <c r="F166" s="69"/>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row>
    <row r="167" spans="1:38" s="37" customFormat="1">
      <c r="A167" s="67"/>
      <c r="B167" s="67"/>
      <c r="C167" s="67"/>
      <c r="D167" s="67"/>
      <c r="E167" s="67"/>
      <c r="F167" s="69"/>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row>
    <row r="168" spans="1:38" s="37" customFormat="1">
      <c r="A168" s="67"/>
      <c r="B168" s="67"/>
      <c r="C168" s="67"/>
      <c r="D168" s="67"/>
      <c r="E168" s="67"/>
      <c r="F168" s="69"/>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row>
    <row r="169" spans="1:38" s="37" customFormat="1">
      <c r="A169" s="67"/>
      <c r="B169" s="67"/>
      <c r="C169" s="67"/>
      <c r="D169" s="67"/>
      <c r="E169" s="67"/>
      <c r="F169" s="69"/>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row>
    <row r="170" spans="1:38" s="37" customFormat="1">
      <c r="A170" s="67"/>
      <c r="B170" s="67"/>
      <c r="C170" s="67"/>
      <c r="D170" s="67"/>
      <c r="E170" s="67"/>
      <c r="F170" s="69"/>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row>
    <row r="171" spans="1:38" s="37" customFormat="1">
      <c r="A171" s="67"/>
      <c r="B171" s="67"/>
      <c r="C171" s="67"/>
      <c r="D171" s="67"/>
      <c r="E171" s="67"/>
      <c r="F171" s="69"/>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row>
    <row r="172" spans="1:38" s="37" customFormat="1">
      <c r="A172" s="67"/>
      <c r="B172" s="67"/>
      <c r="C172" s="67"/>
      <c r="D172" s="67"/>
      <c r="E172" s="67"/>
      <c r="F172" s="69"/>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row>
    <row r="173" spans="1:38" s="37" customFormat="1">
      <c r="A173" s="67"/>
      <c r="B173" s="67"/>
      <c r="C173" s="67"/>
      <c r="D173" s="67"/>
      <c r="E173" s="67"/>
      <c r="F173" s="69"/>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row>
    <row r="174" spans="1:38" s="37" customFormat="1">
      <c r="A174" s="67"/>
      <c r="B174" s="67"/>
      <c r="C174" s="67"/>
      <c r="D174" s="67"/>
      <c r="E174" s="67"/>
      <c r="F174" s="69"/>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row>
    <row r="175" spans="1:38" s="37" customFormat="1">
      <c r="A175" s="67"/>
      <c r="B175" s="67"/>
      <c r="C175" s="67"/>
      <c r="D175" s="67"/>
      <c r="E175" s="67"/>
      <c r="F175" s="69"/>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row>
    <row r="176" spans="1:38" s="37" customFormat="1">
      <c r="A176" s="67"/>
      <c r="B176" s="67"/>
      <c r="C176" s="67"/>
      <c r="D176" s="67"/>
      <c r="E176" s="67"/>
      <c r="F176" s="69"/>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row>
    <row r="177" spans="1:38" s="37" customFormat="1">
      <c r="A177" s="67"/>
      <c r="B177" s="67"/>
      <c r="C177" s="67"/>
      <c r="D177" s="67"/>
      <c r="E177" s="67"/>
      <c r="F177" s="69"/>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row>
    <row r="178" spans="1:38" s="37" customFormat="1">
      <c r="A178" s="67"/>
      <c r="B178" s="67"/>
      <c r="C178" s="67"/>
      <c r="D178" s="67"/>
      <c r="E178" s="67"/>
      <c r="F178" s="69"/>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row>
    <row r="179" spans="1:38" s="37" customFormat="1">
      <c r="A179" s="67"/>
      <c r="B179" s="67"/>
      <c r="C179" s="67"/>
      <c r="D179" s="67"/>
      <c r="E179" s="67"/>
      <c r="F179" s="69"/>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row>
    <row r="180" spans="1:38" s="37" customFormat="1">
      <c r="A180" s="67"/>
      <c r="B180" s="67"/>
      <c r="C180" s="67"/>
      <c r="D180" s="67"/>
      <c r="E180" s="67"/>
      <c r="F180" s="69"/>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row>
  </sheetData>
  <mergeCells count="11">
    <mergeCell ref="A1:C1"/>
    <mergeCell ref="J51:K51"/>
    <mergeCell ref="J52:K52"/>
    <mergeCell ref="J53:K53"/>
    <mergeCell ref="C3:E5"/>
    <mergeCell ref="F51:G51"/>
    <mergeCell ref="F52:G52"/>
    <mergeCell ref="F53:G53"/>
    <mergeCell ref="H51:I51"/>
    <mergeCell ref="H52:I52"/>
    <mergeCell ref="H53:I53"/>
  </mergeCells>
  <phoneticPr fontId="68" type="noConversion"/>
  <dataValidations count="1">
    <dataValidation type="decimal" allowBlank="1" showInputMessage="1" showErrorMessage="1" sqref="G31">
      <formula1>0</formula1>
      <formula2>100</formula2>
    </dataValidation>
  </dataValidations>
  <printOptions horizontalCentered="1"/>
  <pageMargins left="0.11811023622047245" right="0.11811023622047245" top="0.51181102362204722" bottom="0.51181102362204722" header="0.39370078740157483" footer="0.51181102362204722"/>
  <pageSetup paperSize="8" scale="41" orientation="landscape" r:id="rId1"/>
  <headerFooter alignWithMargins="0">
    <oddHeader>&amp;CJutīguma analīze&amp;R9.pielikums</oddHeader>
  </headerFooter>
</worksheet>
</file>

<file path=xl/worksheets/sheet11.xml><?xml version="1.0" encoding="utf-8"?>
<worksheet xmlns="http://schemas.openxmlformats.org/spreadsheetml/2006/main" xmlns:r="http://schemas.openxmlformats.org/officeDocument/2006/relationships">
  <sheetPr codeName="Sheet13">
    <tabColor theme="6"/>
    <pageSetUpPr fitToPage="1"/>
  </sheetPr>
  <dimension ref="A1:AL107"/>
  <sheetViews>
    <sheetView showGridLines="0" topLeftCell="A25" zoomScale="85" zoomScaleNormal="85" workbookViewId="0">
      <selection activeCell="C39" sqref="C39"/>
    </sheetView>
  </sheetViews>
  <sheetFormatPr defaultRowHeight="12.75"/>
  <cols>
    <col min="1" max="1" width="3.140625" style="23" customWidth="1"/>
    <col min="2" max="2" width="8.85546875" style="23" customWidth="1"/>
    <col min="3" max="3" width="49.42578125" style="23" customWidth="1"/>
    <col min="4" max="4" width="4.7109375" style="23" hidden="1" customWidth="1"/>
    <col min="5" max="5" width="6.5703125" style="23" customWidth="1"/>
    <col min="6" max="6" width="12.28515625" style="23" customWidth="1"/>
    <col min="7" max="7" width="11" style="23" customWidth="1"/>
    <col min="8" max="8" width="11.5703125" style="23" bestFit="1" customWidth="1"/>
    <col min="9" max="9" width="11" style="23" bestFit="1" customWidth="1"/>
    <col min="10" max="10" width="12" style="23" bestFit="1" customWidth="1"/>
    <col min="11" max="14" width="10.7109375" style="23" customWidth="1"/>
    <col min="15" max="19" width="8.85546875" style="23" bestFit="1" customWidth="1"/>
    <col min="20" max="20" width="10" style="23" bestFit="1" customWidth="1"/>
    <col min="21" max="23" width="8.85546875" style="23" bestFit="1" customWidth="1"/>
    <col min="24" max="27" width="8.85546875" style="23" customWidth="1"/>
    <col min="28" max="28" width="12.140625" style="23" customWidth="1"/>
    <col min="29" max="29" width="10.7109375" style="23" customWidth="1"/>
    <col min="30" max="30" width="10" style="23" customWidth="1"/>
    <col min="31" max="31" width="10.85546875" style="23" customWidth="1"/>
    <col min="32" max="32" width="8.85546875" style="23" customWidth="1"/>
    <col min="33" max="34" width="8.85546875" style="23" bestFit="1" customWidth="1"/>
    <col min="35" max="35" width="8.85546875" style="23" customWidth="1"/>
    <col min="36" max="36" width="11" style="23" customWidth="1"/>
    <col min="37" max="37" width="11.5703125" style="23" bestFit="1" customWidth="1"/>
    <col min="38" max="38" width="9.28515625" style="23" bestFit="1" customWidth="1"/>
    <col min="39" max="16384" width="9.140625" style="23"/>
  </cols>
  <sheetData>
    <row r="1" spans="1:38" ht="27" customHeight="1">
      <c r="A1" s="906" t="s">
        <v>377</v>
      </c>
      <c r="B1" s="906"/>
      <c r="C1" s="906"/>
    </row>
    <row r="2" spans="1:38" s="198" customFormat="1" ht="24.95" customHeight="1">
      <c r="A2" s="199" t="s">
        <v>332</v>
      </c>
    </row>
    <row r="3" spans="1:38" ht="15.75" customHeight="1">
      <c r="A3" s="333"/>
      <c r="B3" s="303"/>
      <c r="C3" s="910" t="s">
        <v>71</v>
      </c>
      <c r="D3" s="449"/>
      <c r="E3" s="449"/>
      <c r="F3" s="334"/>
      <c r="G3" s="451" t="str">
        <f>'3. DL invest.n.pl.AR pr.'!F4</f>
        <v>0 / 1</v>
      </c>
      <c r="H3" s="451">
        <f>'3. DL invest.n.pl.AR pr.'!G4</f>
        <v>2</v>
      </c>
      <c r="I3" s="451">
        <f>'3. DL invest.n.pl.AR pr.'!H4</f>
        <v>3</v>
      </c>
      <c r="J3" s="451">
        <f>'3. DL invest.n.pl.AR pr.'!I4</f>
        <v>4</v>
      </c>
      <c r="K3" s="451">
        <f>'3. DL invest.n.pl.AR pr.'!J4</f>
        <v>5</v>
      </c>
      <c r="L3" s="451">
        <f>'3. DL invest.n.pl.AR pr.'!K4</f>
        <v>6</v>
      </c>
      <c r="M3" s="451">
        <f>'3. DL invest.n.pl.AR pr.'!L4</f>
        <v>7</v>
      </c>
      <c r="N3" s="451">
        <f>'3. DL invest.n.pl.AR pr.'!M4</f>
        <v>8</v>
      </c>
      <c r="O3" s="451">
        <f>'3. DL invest.n.pl.AR pr.'!N4</f>
        <v>9</v>
      </c>
      <c r="P3" s="451">
        <f>'3. DL invest.n.pl.AR pr.'!O4</f>
        <v>10</v>
      </c>
      <c r="Q3" s="451">
        <f>'3. DL invest.n.pl.AR pr.'!P4</f>
        <v>11</v>
      </c>
      <c r="R3" s="451">
        <f>'3. DL invest.n.pl.AR pr.'!Q4</f>
        <v>12</v>
      </c>
      <c r="S3" s="451">
        <f>'3. DL invest.n.pl.AR pr.'!R4</f>
        <v>13</v>
      </c>
      <c r="T3" s="451">
        <f>'3. DL invest.n.pl.AR pr.'!S4</f>
        <v>14</v>
      </c>
      <c r="U3" s="451">
        <f>'3. DL invest.n.pl.AR pr.'!T4</f>
        <v>15</v>
      </c>
      <c r="V3" s="451">
        <f>'3. DL invest.n.pl.AR pr.'!U4</f>
        <v>16</v>
      </c>
      <c r="W3" s="451">
        <f>'3. DL invest.n.pl.AR pr.'!V4</f>
        <v>17</v>
      </c>
      <c r="X3" s="451">
        <f>'3. DL invest.n.pl.AR pr.'!W4</f>
        <v>18</v>
      </c>
      <c r="Y3" s="451">
        <f>'3. DL invest.n.pl.AR pr.'!X4</f>
        <v>19</v>
      </c>
      <c r="Z3" s="451">
        <f>'3. DL invest.n.pl.AR pr.'!Y4</f>
        <v>20</v>
      </c>
      <c r="AA3" s="451">
        <f>'3. DL invest.n.pl.AR pr.'!Z4</f>
        <v>21</v>
      </c>
      <c r="AB3" s="451">
        <f>'3. DL invest.n.pl.AR pr.'!AA4</f>
        <v>22</v>
      </c>
      <c r="AC3" s="451">
        <f>'3. DL invest.n.pl.AR pr.'!AB4</f>
        <v>23</v>
      </c>
      <c r="AD3" s="451">
        <f>'3. DL invest.n.pl.AR pr.'!AC4</f>
        <v>24</v>
      </c>
      <c r="AE3" s="451">
        <f>'3. DL invest.n.pl.AR pr.'!AD4</f>
        <v>25</v>
      </c>
      <c r="AF3" s="451">
        <f>'3. DL invest.n.pl.AR pr.'!AE4</f>
        <v>26</v>
      </c>
      <c r="AG3" s="451">
        <f>'3. DL invest.n.pl.AR pr.'!AF4</f>
        <v>27</v>
      </c>
      <c r="AH3" s="451">
        <f>'3. DL invest.n.pl.AR pr.'!AG4</f>
        <v>28</v>
      </c>
      <c r="AI3" s="451">
        <f>'3. DL invest.n.pl.AR pr.'!AH4</f>
        <v>29</v>
      </c>
      <c r="AJ3" s="451">
        <f>'3. DL invest.n.pl.AR pr.'!AI4</f>
        <v>30</v>
      </c>
      <c r="AK3" s="173"/>
    </row>
    <row r="4" spans="1:38">
      <c r="A4" s="179"/>
      <c r="B4" s="180"/>
      <c r="C4" s="911"/>
      <c r="D4" s="450"/>
      <c r="E4" s="450"/>
      <c r="F4" s="211" t="s">
        <v>1</v>
      </c>
      <c r="G4" s="212" t="str">
        <f>'3. DL invest.n.pl.AR pr.'!F5</f>
        <v>2014-</v>
      </c>
      <c r="H4" s="212">
        <f>'3. DL invest.n.pl.AR pr.'!G5</f>
        <v>1</v>
      </c>
      <c r="I4" s="212">
        <f>'3. DL invest.n.pl.AR pr.'!H5</f>
        <v>2</v>
      </c>
      <c r="J4" s="212">
        <f>'3. DL invest.n.pl.AR pr.'!I5</f>
        <v>3</v>
      </c>
      <c r="K4" s="212">
        <f>'3. DL invest.n.pl.AR pr.'!J5</f>
        <v>4</v>
      </c>
      <c r="L4" s="212">
        <f>'3. DL invest.n.pl.AR pr.'!K5</f>
        <v>5</v>
      </c>
      <c r="M4" s="212">
        <f>'3. DL invest.n.pl.AR pr.'!L5</f>
        <v>6</v>
      </c>
      <c r="N4" s="212">
        <f>'3. DL invest.n.pl.AR pr.'!M5</f>
        <v>7</v>
      </c>
      <c r="O4" s="212">
        <f>'3. DL invest.n.pl.AR pr.'!N5</f>
        <v>8</v>
      </c>
      <c r="P4" s="212">
        <f>'3. DL invest.n.pl.AR pr.'!O5</f>
        <v>9</v>
      </c>
      <c r="Q4" s="212">
        <f>'3. DL invest.n.pl.AR pr.'!P5</f>
        <v>10</v>
      </c>
      <c r="R4" s="212">
        <f>'3. DL invest.n.pl.AR pr.'!Q5</f>
        <v>11</v>
      </c>
      <c r="S4" s="212">
        <f>'3. DL invest.n.pl.AR pr.'!R5</f>
        <v>12</v>
      </c>
      <c r="T4" s="212">
        <f>'3. DL invest.n.pl.AR pr.'!S5</f>
        <v>13</v>
      </c>
      <c r="U4" s="212">
        <f>'3. DL invest.n.pl.AR pr.'!T5</f>
        <v>14</v>
      </c>
      <c r="V4" s="212">
        <f>'3. DL invest.n.pl.AR pr.'!U5</f>
        <v>15</v>
      </c>
      <c r="W4" s="212">
        <f>'3. DL invest.n.pl.AR pr.'!V5</f>
        <v>16</v>
      </c>
      <c r="X4" s="212">
        <f>'3. DL invest.n.pl.AR pr.'!W5</f>
        <v>17</v>
      </c>
      <c r="Y4" s="212">
        <f>'3. DL invest.n.pl.AR pr.'!X5</f>
        <v>18</v>
      </c>
      <c r="Z4" s="212">
        <f>'3. DL invest.n.pl.AR pr.'!Y5</f>
        <v>19</v>
      </c>
      <c r="AA4" s="212">
        <f>'3. DL invest.n.pl.AR pr.'!Z5</f>
        <v>20</v>
      </c>
      <c r="AB4" s="212">
        <f>'3. DL invest.n.pl.AR pr.'!AA5</f>
        <v>21</v>
      </c>
      <c r="AC4" s="212">
        <f>'3. DL invest.n.pl.AR pr.'!AB5</f>
        <v>22</v>
      </c>
      <c r="AD4" s="212">
        <f>'3. DL invest.n.pl.AR pr.'!AC5</f>
        <v>23</v>
      </c>
      <c r="AE4" s="212">
        <f>'3. DL invest.n.pl.AR pr.'!AD5</f>
        <v>24</v>
      </c>
      <c r="AF4" s="212">
        <f>'3. DL invest.n.pl.AR pr.'!AE5</f>
        <v>25</v>
      </c>
      <c r="AG4" s="212">
        <f>'3. DL invest.n.pl.AR pr.'!AF5</f>
        <v>26</v>
      </c>
      <c r="AH4" s="212">
        <f>'3. DL invest.n.pl.AR pr.'!AG5</f>
        <v>27</v>
      </c>
      <c r="AI4" s="212">
        <f>'3. DL invest.n.pl.AR pr.'!AH5</f>
        <v>28</v>
      </c>
      <c r="AJ4" s="212">
        <f>'3. DL invest.n.pl.AR pr.'!AI5</f>
        <v>29</v>
      </c>
      <c r="AK4" s="244" t="s">
        <v>2</v>
      </c>
    </row>
    <row r="5" spans="1:38">
      <c r="A5" s="24"/>
      <c r="B5" s="24"/>
      <c r="C5" s="24"/>
      <c r="D5" s="24"/>
      <c r="E5" s="24"/>
      <c r="F5" s="25"/>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row>
    <row r="6" spans="1:38">
      <c r="A6" s="184">
        <v>1</v>
      </c>
      <c r="B6" s="185" t="s">
        <v>120</v>
      </c>
      <c r="C6" s="185"/>
      <c r="D6" s="185"/>
      <c r="E6" s="185"/>
      <c r="F6" s="185"/>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7"/>
    </row>
    <row r="7" spans="1:38">
      <c r="A7" s="24"/>
      <c r="B7" s="24"/>
      <c r="C7" s="24"/>
      <c r="D7" s="24"/>
      <c r="E7" s="24"/>
      <c r="F7" s="25"/>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row>
    <row r="8" spans="1:38" s="52" customFormat="1">
      <c r="A8" s="48"/>
      <c r="B8" s="82" t="s">
        <v>3</v>
      </c>
      <c r="C8" s="49" t="s">
        <v>106</v>
      </c>
      <c r="D8" s="49"/>
      <c r="E8" s="50"/>
      <c r="F8" s="51" t="s">
        <v>178</v>
      </c>
      <c r="G8" s="216">
        <f>SUM(G9:G17)</f>
        <v>0</v>
      </c>
      <c r="H8" s="216">
        <f>SUM(H9:H17)</f>
        <v>0</v>
      </c>
      <c r="I8" s="216">
        <f t="shared" ref="I8:J8" si="0">SUM(I9:I17)</f>
        <v>0</v>
      </c>
      <c r="J8" s="216">
        <f t="shared" si="0"/>
        <v>0</v>
      </c>
      <c r="K8" s="216">
        <f t="shared" ref="K8:AJ8" si="1">SUM(K9:K17)</f>
        <v>0</v>
      </c>
      <c r="L8" s="216">
        <f t="shared" si="1"/>
        <v>0</v>
      </c>
      <c r="M8" s="216">
        <f t="shared" si="1"/>
        <v>0</v>
      </c>
      <c r="N8" s="216">
        <f t="shared" si="1"/>
        <v>0</v>
      </c>
      <c r="O8" s="216">
        <f t="shared" si="1"/>
        <v>0</v>
      </c>
      <c r="P8" s="216">
        <f t="shared" si="1"/>
        <v>0</v>
      </c>
      <c r="Q8" s="216">
        <f t="shared" si="1"/>
        <v>0</v>
      </c>
      <c r="R8" s="216">
        <f t="shared" si="1"/>
        <v>0</v>
      </c>
      <c r="S8" s="216">
        <f t="shared" si="1"/>
        <v>0</v>
      </c>
      <c r="T8" s="216">
        <f t="shared" si="1"/>
        <v>0</v>
      </c>
      <c r="U8" s="216">
        <f t="shared" si="1"/>
        <v>0</v>
      </c>
      <c r="V8" s="216">
        <f t="shared" si="1"/>
        <v>0</v>
      </c>
      <c r="W8" s="216">
        <f t="shared" si="1"/>
        <v>0</v>
      </c>
      <c r="X8" s="216">
        <f t="shared" si="1"/>
        <v>0</v>
      </c>
      <c r="Y8" s="216">
        <f t="shared" si="1"/>
        <v>0</v>
      </c>
      <c r="Z8" s="216">
        <f t="shared" si="1"/>
        <v>0</v>
      </c>
      <c r="AA8" s="216">
        <f t="shared" si="1"/>
        <v>0</v>
      </c>
      <c r="AB8" s="216">
        <f t="shared" si="1"/>
        <v>0</v>
      </c>
      <c r="AC8" s="216">
        <f t="shared" si="1"/>
        <v>0</v>
      </c>
      <c r="AD8" s="216">
        <f t="shared" si="1"/>
        <v>0</v>
      </c>
      <c r="AE8" s="216">
        <f t="shared" si="1"/>
        <v>0</v>
      </c>
      <c r="AF8" s="216">
        <f t="shared" si="1"/>
        <v>0</v>
      </c>
      <c r="AG8" s="216">
        <f t="shared" si="1"/>
        <v>0</v>
      </c>
      <c r="AH8" s="216">
        <f t="shared" si="1"/>
        <v>0</v>
      </c>
      <c r="AI8" s="216">
        <f t="shared" si="1"/>
        <v>0</v>
      </c>
      <c r="AJ8" s="216">
        <f t="shared" si="1"/>
        <v>0</v>
      </c>
      <c r="AK8" s="217">
        <f t="shared" ref="AK8:AK53" si="2">SUM(G8:AJ8)</f>
        <v>0</v>
      </c>
      <c r="AL8" s="458">
        <f>'10. AL soc.ekonom. anal.'!AI8</f>
        <v>0</v>
      </c>
    </row>
    <row r="9" spans="1:38">
      <c r="A9" s="30"/>
      <c r="B9" s="415" t="s">
        <v>65</v>
      </c>
      <c r="C9" s="101" t="str">
        <f>'5. DL soc.econom. analīze'!B7</f>
        <v>Ieguvums ...</v>
      </c>
      <c r="D9" s="53"/>
      <c r="E9" s="385">
        <v>0.1</v>
      </c>
      <c r="F9" s="92" t="s">
        <v>178</v>
      </c>
      <c r="G9" s="219">
        <f>'5. DL soc.econom. analīze'!D7*(1+$E9)</f>
        <v>0</v>
      </c>
      <c r="H9" s="219">
        <f>'5. DL soc.econom. analīze'!E7*(1+$E9)</f>
        <v>0</v>
      </c>
      <c r="I9" s="219">
        <f>'5. DL soc.econom. analīze'!F7*(1+$E9)</f>
        <v>0</v>
      </c>
      <c r="J9" s="219">
        <f>'5. DL soc.econom. analīze'!G7*(1+$E9)</f>
        <v>0</v>
      </c>
      <c r="K9" s="219">
        <f>'5. DL soc.econom. analīze'!H7*(1+$E9)</f>
        <v>0</v>
      </c>
      <c r="L9" s="219">
        <f>'5. DL soc.econom. analīze'!I7*(1+$E9)</f>
        <v>0</v>
      </c>
      <c r="M9" s="219">
        <f>'5. DL soc.econom. analīze'!J7*(1+$E9)</f>
        <v>0</v>
      </c>
      <c r="N9" s="219">
        <f>'5. DL soc.econom. analīze'!K7*(1+$E9)</f>
        <v>0</v>
      </c>
      <c r="O9" s="219">
        <f>'5. DL soc.econom. analīze'!L7*(1+$E9)</f>
        <v>0</v>
      </c>
      <c r="P9" s="219">
        <f>'5. DL soc.econom. analīze'!M7*(1+$E9)</f>
        <v>0</v>
      </c>
      <c r="Q9" s="219">
        <f>'5. DL soc.econom. analīze'!N7*(1+$E9)</f>
        <v>0</v>
      </c>
      <c r="R9" s="219">
        <f>'5. DL soc.econom. analīze'!O7*(1+$E9)</f>
        <v>0</v>
      </c>
      <c r="S9" s="219">
        <f>'5. DL soc.econom. analīze'!P7*(1+$E9)</f>
        <v>0</v>
      </c>
      <c r="T9" s="219">
        <f>'5. DL soc.econom. analīze'!Q7*(1+$E9)</f>
        <v>0</v>
      </c>
      <c r="U9" s="219">
        <f>'5. DL soc.econom. analīze'!R7*(1+$E9)</f>
        <v>0</v>
      </c>
      <c r="V9" s="219">
        <f>'5. DL soc.econom. analīze'!S7*(1+$E9)</f>
        <v>0</v>
      </c>
      <c r="W9" s="219">
        <f>'5. DL soc.econom. analīze'!T7*(1+$E9)</f>
        <v>0</v>
      </c>
      <c r="X9" s="219">
        <f>'5. DL soc.econom. analīze'!U7*(1+$E9)</f>
        <v>0</v>
      </c>
      <c r="Y9" s="219">
        <f>'5. DL soc.econom. analīze'!V7*(1+$E9)</f>
        <v>0</v>
      </c>
      <c r="Z9" s="219">
        <f>'5. DL soc.econom. analīze'!W7*(1+$E9)</f>
        <v>0</v>
      </c>
      <c r="AA9" s="219">
        <f>'5. DL soc.econom. analīze'!X7*(1+$E9)</f>
        <v>0</v>
      </c>
      <c r="AB9" s="219">
        <f>'5. DL soc.econom. analīze'!Y7*(1+$E9)</f>
        <v>0</v>
      </c>
      <c r="AC9" s="219">
        <f>'5. DL soc.econom. analīze'!Z7*(1+$E9)</f>
        <v>0</v>
      </c>
      <c r="AD9" s="219">
        <f>'5. DL soc.econom. analīze'!AA7*(1+$E9)</f>
        <v>0</v>
      </c>
      <c r="AE9" s="219">
        <f>'5. DL soc.econom. analīze'!AB7*(1+$E9)</f>
        <v>0</v>
      </c>
      <c r="AF9" s="219">
        <f>'5. DL soc.econom. analīze'!AC7*(1+$E9)</f>
        <v>0</v>
      </c>
      <c r="AG9" s="219">
        <f>'5. DL soc.econom. analīze'!AD7*(1+$E9)</f>
        <v>0</v>
      </c>
      <c r="AH9" s="219">
        <f>'5. DL soc.econom. analīze'!AE7*(1+$E9)</f>
        <v>0</v>
      </c>
      <c r="AI9" s="219">
        <f>'5. DL soc.econom. analīze'!AF7*(1+$E9)</f>
        <v>0</v>
      </c>
      <c r="AJ9" s="219">
        <f>'5. DL soc.econom. analīze'!AG7*(1+$E9)</f>
        <v>0</v>
      </c>
      <c r="AK9" s="222">
        <f t="shared" si="2"/>
        <v>0</v>
      </c>
      <c r="AL9" s="458"/>
    </row>
    <row r="10" spans="1:38">
      <c r="A10" s="30"/>
      <c r="B10" s="415" t="s">
        <v>66</v>
      </c>
      <c r="C10" s="101" t="str">
        <f>'5. DL soc.econom. analīze'!B8</f>
        <v>Ieguvums ...</v>
      </c>
      <c r="D10" s="53"/>
      <c r="E10" s="385">
        <v>0.1</v>
      </c>
      <c r="F10" s="92" t="s">
        <v>178</v>
      </c>
      <c r="G10" s="219">
        <f>'5. DL soc.econom. analīze'!D8*(1+$E10)</f>
        <v>0</v>
      </c>
      <c r="H10" s="219">
        <f>'5. DL soc.econom. analīze'!E8*(1+$E10)</f>
        <v>0</v>
      </c>
      <c r="I10" s="219">
        <f>'5. DL soc.econom. analīze'!F8*(1+$E10)</f>
        <v>0</v>
      </c>
      <c r="J10" s="219">
        <f>'5. DL soc.econom. analīze'!G8*(1+$E10)</f>
        <v>0</v>
      </c>
      <c r="K10" s="219">
        <f>'5. DL soc.econom. analīze'!H8*(1+$E10)</f>
        <v>0</v>
      </c>
      <c r="L10" s="219">
        <f>'5. DL soc.econom. analīze'!I8*(1+$E10)</f>
        <v>0</v>
      </c>
      <c r="M10" s="219">
        <f>'5. DL soc.econom. analīze'!J8*(1+$E10)</f>
        <v>0</v>
      </c>
      <c r="N10" s="219">
        <f>'5. DL soc.econom. analīze'!K8*(1+$E10)</f>
        <v>0</v>
      </c>
      <c r="O10" s="219">
        <f>'5. DL soc.econom. analīze'!L8*(1+$E10)</f>
        <v>0</v>
      </c>
      <c r="P10" s="219">
        <f>'5. DL soc.econom. analīze'!M8*(1+$E10)</f>
        <v>0</v>
      </c>
      <c r="Q10" s="219">
        <f>'5. DL soc.econom. analīze'!N8*(1+$E10)</f>
        <v>0</v>
      </c>
      <c r="R10" s="219">
        <f>'5. DL soc.econom. analīze'!O8*(1+$E10)</f>
        <v>0</v>
      </c>
      <c r="S10" s="219">
        <f>'5. DL soc.econom. analīze'!P8*(1+$E10)</f>
        <v>0</v>
      </c>
      <c r="T10" s="219">
        <f>'5. DL soc.econom. analīze'!Q8*(1+$E10)</f>
        <v>0</v>
      </c>
      <c r="U10" s="219">
        <f>'5. DL soc.econom. analīze'!R8*(1+$E10)</f>
        <v>0</v>
      </c>
      <c r="V10" s="219">
        <f>'5. DL soc.econom. analīze'!S8*(1+$E10)</f>
        <v>0</v>
      </c>
      <c r="W10" s="219">
        <f>'5. DL soc.econom. analīze'!T8*(1+$E10)</f>
        <v>0</v>
      </c>
      <c r="X10" s="219">
        <f>'5. DL soc.econom. analīze'!U8*(1+$E10)</f>
        <v>0</v>
      </c>
      <c r="Y10" s="219">
        <f>'5. DL soc.econom. analīze'!V8*(1+$E10)</f>
        <v>0</v>
      </c>
      <c r="Z10" s="219">
        <f>'5. DL soc.econom. analīze'!W8*(1+$E10)</f>
        <v>0</v>
      </c>
      <c r="AA10" s="219">
        <f>'5. DL soc.econom. analīze'!X8*(1+$E10)</f>
        <v>0</v>
      </c>
      <c r="AB10" s="219">
        <f>'5. DL soc.econom. analīze'!Y8*(1+$E10)</f>
        <v>0</v>
      </c>
      <c r="AC10" s="219">
        <f>'5. DL soc.econom. analīze'!Z8*(1+$E10)</f>
        <v>0</v>
      </c>
      <c r="AD10" s="219">
        <f>'5. DL soc.econom. analīze'!AA8*(1+$E10)</f>
        <v>0</v>
      </c>
      <c r="AE10" s="219">
        <f>'5. DL soc.econom. analīze'!AB8*(1+$E10)</f>
        <v>0</v>
      </c>
      <c r="AF10" s="219">
        <f>'5. DL soc.econom. analīze'!AC8*(1+$E10)</f>
        <v>0</v>
      </c>
      <c r="AG10" s="219">
        <f>'5. DL soc.econom. analīze'!AD8*(1+$E10)</f>
        <v>0</v>
      </c>
      <c r="AH10" s="219">
        <f>'5. DL soc.econom. analīze'!AE8*(1+$E10)</f>
        <v>0</v>
      </c>
      <c r="AI10" s="219">
        <f>'5. DL soc.econom. analīze'!AF8*(1+$E10)</f>
        <v>0</v>
      </c>
      <c r="AJ10" s="219">
        <f>'5. DL soc.econom. analīze'!AG8*(1+$E10)</f>
        <v>0</v>
      </c>
      <c r="AK10" s="222">
        <f t="shared" ref="AK10:AK17" si="3">SUM(G10:AJ10)</f>
        <v>0</v>
      </c>
      <c r="AL10" s="458"/>
    </row>
    <row r="11" spans="1:38">
      <c r="A11" s="30"/>
      <c r="B11" s="415" t="s">
        <v>170</v>
      </c>
      <c r="C11" s="101" t="str">
        <f>'5. DL soc.econom. analīze'!B9</f>
        <v>Ieguvums ...</v>
      </c>
      <c r="D11" s="53"/>
      <c r="E11" s="385">
        <v>0.1</v>
      </c>
      <c r="F11" s="92" t="s">
        <v>178</v>
      </c>
      <c r="G11" s="219">
        <f>'5. DL soc.econom. analīze'!D9*(1+$E11)</f>
        <v>0</v>
      </c>
      <c r="H11" s="219">
        <f>'5. DL soc.econom. analīze'!E9*(1+$E11)</f>
        <v>0</v>
      </c>
      <c r="I11" s="219">
        <f>'5. DL soc.econom. analīze'!F9*(1+$E11)</f>
        <v>0</v>
      </c>
      <c r="J11" s="219">
        <f>'5. DL soc.econom. analīze'!G9*(1+$E11)</f>
        <v>0</v>
      </c>
      <c r="K11" s="219">
        <f>'5. DL soc.econom. analīze'!H9*(1+$E11)</f>
        <v>0</v>
      </c>
      <c r="L11" s="219">
        <f>'5. DL soc.econom. analīze'!I9*(1+$E11)</f>
        <v>0</v>
      </c>
      <c r="M11" s="219">
        <f>'5. DL soc.econom. analīze'!J9*(1+$E11)</f>
        <v>0</v>
      </c>
      <c r="N11" s="219">
        <f>'5. DL soc.econom. analīze'!K9*(1+$E11)</f>
        <v>0</v>
      </c>
      <c r="O11" s="219">
        <f>'5. DL soc.econom. analīze'!L9*(1+$E11)</f>
        <v>0</v>
      </c>
      <c r="P11" s="219">
        <f>'5. DL soc.econom. analīze'!M9*(1+$E11)</f>
        <v>0</v>
      </c>
      <c r="Q11" s="219">
        <f>'5. DL soc.econom. analīze'!N9*(1+$E11)</f>
        <v>0</v>
      </c>
      <c r="R11" s="219">
        <f>'5. DL soc.econom. analīze'!O9*(1+$E11)</f>
        <v>0</v>
      </c>
      <c r="S11" s="219">
        <f>'5. DL soc.econom. analīze'!P9*(1+$E11)</f>
        <v>0</v>
      </c>
      <c r="T11" s="219">
        <f>'5. DL soc.econom. analīze'!Q9*(1+$E11)</f>
        <v>0</v>
      </c>
      <c r="U11" s="219">
        <f>'5. DL soc.econom. analīze'!R9*(1+$E11)</f>
        <v>0</v>
      </c>
      <c r="V11" s="219">
        <f>'5. DL soc.econom. analīze'!S9*(1+$E11)</f>
        <v>0</v>
      </c>
      <c r="W11" s="219">
        <f>'5. DL soc.econom. analīze'!T9*(1+$E11)</f>
        <v>0</v>
      </c>
      <c r="X11" s="219">
        <f>'5. DL soc.econom. analīze'!U9*(1+$E11)</f>
        <v>0</v>
      </c>
      <c r="Y11" s="219">
        <f>'5. DL soc.econom. analīze'!V9*(1+$E11)</f>
        <v>0</v>
      </c>
      <c r="Z11" s="219">
        <f>'5. DL soc.econom. analīze'!W9*(1+$E11)</f>
        <v>0</v>
      </c>
      <c r="AA11" s="219">
        <f>'5. DL soc.econom. analīze'!X9*(1+$E11)</f>
        <v>0</v>
      </c>
      <c r="AB11" s="219">
        <f>'5. DL soc.econom. analīze'!Y9*(1+$E11)</f>
        <v>0</v>
      </c>
      <c r="AC11" s="219">
        <f>'5. DL soc.econom. analīze'!Z9*(1+$E11)</f>
        <v>0</v>
      </c>
      <c r="AD11" s="219">
        <f>'5. DL soc.econom. analīze'!AA9*(1+$E11)</f>
        <v>0</v>
      </c>
      <c r="AE11" s="219">
        <f>'5. DL soc.econom. analīze'!AB9*(1+$E11)</f>
        <v>0</v>
      </c>
      <c r="AF11" s="219">
        <f>'5. DL soc.econom. analīze'!AC9*(1+$E11)</f>
        <v>0</v>
      </c>
      <c r="AG11" s="219">
        <f>'5. DL soc.econom. analīze'!AD9*(1+$E11)</f>
        <v>0</v>
      </c>
      <c r="AH11" s="219">
        <f>'5. DL soc.econom. analīze'!AE9*(1+$E11)</f>
        <v>0</v>
      </c>
      <c r="AI11" s="219">
        <f>'5. DL soc.econom. analīze'!AF9*(1+$E11)</f>
        <v>0</v>
      </c>
      <c r="AJ11" s="219">
        <f>'5. DL soc.econom. analīze'!AG9*(1+$E11)</f>
        <v>0</v>
      </c>
      <c r="AK11" s="222">
        <f t="shared" si="3"/>
        <v>0</v>
      </c>
      <c r="AL11" s="266" t="b">
        <f>AK11='5. DL soc.econom. analīze'!AH9</f>
        <v>1</v>
      </c>
    </row>
    <row r="12" spans="1:38">
      <c r="A12" s="30"/>
      <c r="B12" s="415" t="s">
        <v>171</v>
      </c>
      <c r="C12" s="101" t="str">
        <f>'5. DL soc.econom. analīze'!B10</f>
        <v>Ieguvums ...</v>
      </c>
      <c r="D12" s="53"/>
      <c r="E12" s="385">
        <v>0.1</v>
      </c>
      <c r="F12" s="92" t="s">
        <v>178</v>
      </c>
      <c r="G12" s="219">
        <f>'5. DL soc.econom. analīze'!D10*(1+$E12)</f>
        <v>0</v>
      </c>
      <c r="H12" s="219">
        <f>'5. DL soc.econom. analīze'!E10*(1+$E12)</f>
        <v>0</v>
      </c>
      <c r="I12" s="219">
        <f>'5. DL soc.econom. analīze'!F10*(1+$E12)</f>
        <v>0</v>
      </c>
      <c r="J12" s="219">
        <f>'5. DL soc.econom. analīze'!G10*(1+$E12)</f>
        <v>0</v>
      </c>
      <c r="K12" s="219">
        <f>'5. DL soc.econom. analīze'!H10*(1+$E12)</f>
        <v>0</v>
      </c>
      <c r="L12" s="219">
        <f>'5. DL soc.econom. analīze'!I10*(1+$E12)</f>
        <v>0</v>
      </c>
      <c r="M12" s="219">
        <f>'5. DL soc.econom. analīze'!J10*(1+$E12)</f>
        <v>0</v>
      </c>
      <c r="N12" s="219">
        <f>'5. DL soc.econom. analīze'!K10*(1+$E12)</f>
        <v>0</v>
      </c>
      <c r="O12" s="219">
        <f>'5. DL soc.econom. analīze'!L10*(1+$E12)</f>
        <v>0</v>
      </c>
      <c r="P12" s="219">
        <f>'5. DL soc.econom. analīze'!M10*(1+$E12)</f>
        <v>0</v>
      </c>
      <c r="Q12" s="219">
        <f>'5. DL soc.econom. analīze'!N10*(1+$E12)</f>
        <v>0</v>
      </c>
      <c r="R12" s="219">
        <f>'5. DL soc.econom. analīze'!O10*(1+$E12)</f>
        <v>0</v>
      </c>
      <c r="S12" s="219">
        <f>'5. DL soc.econom. analīze'!P10*(1+$E12)</f>
        <v>0</v>
      </c>
      <c r="T12" s="219">
        <f>'5. DL soc.econom. analīze'!Q10*(1+$E12)</f>
        <v>0</v>
      </c>
      <c r="U12" s="219">
        <f>'5. DL soc.econom. analīze'!R10*(1+$E12)</f>
        <v>0</v>
      </c>
      <c r="V12" s="219">
        <f>'5. DL soc.econom. analīze'!S10*(1+$E12)</f>
        <v>0</v>
      </c>
      <c r="W12" s="219">
        <f>'5. DL soc.econom. analīze'!T10*(1+$E12)</f>
        <v>0</v>
      </c>
      <c r="X12" s="219">
        <f>'5. DL soc.econom. analīze'!U10*(1+$E12)</f>
        <v>0</v>
      </c>
      <c r="Y12" s="219">
        <f>'5. DL soc.econom. analīze'!V10*(1+$E12)</f>
        <v>0</v>
      </c>
      <c r="Z12" s="219">
        <f>'5. DL soc.econom. analīze'!W10*(1+$E12)</f>
        <v>0</v>
      </c>
      <c r="AA12" s="219">
        <f>'5. DL soc.econom. analīze'!X10*(1+$E12)</f>
        <v>0</v>
      </c>
      <c r="AB12" s="219">
        <f>'5. DL soc.econom. analīze'!Y10*(1+$E12)</f>
        <v>0</v>
      </c>
      <c r="AC12" s="219">
        <f>'5. DL soc.econom. analīze'!Z10*(1+$E12)</f>
        <v>0</v>
      </c>
      <c r="AD12" s="219">
        <f>'5. DL soc.econom. analīze'!AA10*(1+$E12)</f>
        <v>0</v>
      </c>
      <c r="AE12" s="219">
        <f>'5. DL soc.econom. analīze'!AB10*(1+$E12)</f>
        <v>0</v>
      </c>
      <c r="AF12" s="219">
        <f>'5. DL soc.econom. analīze'!AC10*(1+$E12)</f>
        <v>0</v>
      </c>
      <c r="AG12" s="219">
        <f>'5. DL soc.econom. analīze'!AD10*(1+$E12)</f>
        <v>0</v>
      </c>
      <c r="AH12" s="219">
        <f>'5. DL soc.econom. analīze'!AE10*(1+$E12)</f>
        <v>0</v>
      </c>
      <c r="AI12" s="219">
        <f>'5. DL soc.econom. analīze'!AF10*(1+$E12)</f>
        <v>0</v>
      </c>
      <c r="AJ12" s="219">
        <f>'5. DL soc.econom. analīze'!AG10*(1+$E12)</f>
        <v>0</v>
      </c>
      <c r="AK12" s="222">
        <f t="shared" si="3"/>
        <v>0</v>
      </c>
      <c r="AL12" s="266" t="b">
        <f>AK12='5. DL soc.econom. analīze'!AH14</f>
        <v>1</v>
      </c>
    </row>
    <row r="13" spans="1:38">
      <c r="A13" s="30"/>
      <c r="B13" s="415" t="s">
        <v>172</v>
      </c>
      <c r="C13" s="101" t="str">
        <f>'5. DL soc.econom. analīze'!B11</f>
        <v>Ieguvums ...</v>
      </c>
      <c r="D13" s="53"/>
      <c r="E13" s="385">
        <v>0.1</v>
      </c>
      <c r="F13" s="92" t="s">
        <v>178</v>
      </c>
      <c r="G13" s="219">
        <f>'5. DL soc.econom. analīze'!D11*(1+$E13)</f>
        <v>0</v>
      </c>
      <c r="H13" s="219">
        <f>'5. DL soc.econom. analīze'!E11*(1+$E13)</f>
        <v>0</v>
      </c>
      <c r="I13" s="219">
        <f>'5. DL soc.econom. analīze'!F11*(1+$E13)</f>
        <v>0</v>
      </c>
      <c r="J13" s="219">
        <f>'5. DL soc.econom. analīze'!G11*(1+$E13)</f>
        <v>0</v>
      </c>
      <c r="K13" s="219">
        <f>'5. DL soc.econom. analīze'!H11*(1+$E13)</f>
        <v>0</v>
      </c>
      <c r="L13" s="219">
        <f>'5. DL soc.econom. analīze'!I11*(1+$E13)</f>
        <v>0</v>
      </c>
      <c r="M13" s="219">
        <f>'5. DL soc.econom. analīze'!J11*(1+$E13)</f>
        <v>0</v>
      </c>
      <c r="N13" s="219">
        <f>'5. DL soc.econom. analīze'!K11*(1+$E13)</f>
        <v>0</v>
      </c>
      <c r="O13" s="219">
        <f>'5. DL soc.econom. analīze'!L11*(1+$E13)</f>
        <v>0</v>
      </c>
      <c r="P13" s="219">
        <f>'5. DL soc.econom. analīze'!M11*(1+$E13)</f>
        <v>0</v>
      </c>
      <c r="Q13" s="219">
        <f>'5. DL soc.econom. analīze'!N11*(1+$E13)</f>
        <v>0</v>
      </c>
      <c r="R13" s="219">
        <f>'5. DL soc.econom. analīze'!O11*(1+$E13)</f>
        <v>0</v>
      </c>
      <c r="S13" s="219">
        <f>'5. DL soc.econom. analīze'!P11*(1+$E13)</f>
        <v>0</v>
      </c>
      <c r="T13" s="219">
        <f>'5. DL soc.econom. analīze'!Q11*(1+$E13)</f>
        <v>0</v>
      </c>
      <c r="U13" s="219">
        <f>'5. DL soc.econom. analīze'!R11*(1+$E13)</f>
        <v>0</v>
      </c>
      <c r="V13" s="219">
        <f>'5. DL soc.econom. analīze'!S11*(1+$E13)</f>
        <v>0</v>
      </c>
      <c r="W13" s="219">
        <f>'5. DL soc.econom. analīze'!T11*(1+$E13)</f>
        <v>0</v>
      </c>
      <c r="X13" s="219">
        <f>'5. DL soc.econom. analīze'!U11*(1+$E13)</f>
        <v>0</v>
      </c>
      <c r="Y13" s="219">
        <f>'5. DL soc.econom. analīze'!V11*(1+$E13)</f>
        <v>0</v>
      </c>
      <c r="Z13" s="219">
        <f>'5. DL soc.econom. analīze'!W11*(1+$E13)</f>
        <v>0</v>
      </c>
      <c r="AA13" s="219">
        <f>'5. DL soc.econom. analīze'!X11*(1+$E13)</f>
        <v>0</v>
      </c>
      <c r="AB13" s="219">
        <f>'5. DL soc.econom. analīze'!Y11*(1+$E13)</f>
        <v>0</v>
      </c>
      <c r="AC13" s="219">
        <f>'5. DL soc.econom. analīze'!Z11*(1+$E13)</f>
        <v>0</v>
      </c>
      <c r="AD13" s="219">
        <f>'5. DL soc.econom. analīze'!AA11*(1+$E13)</f>
        <v>0</v>
      </c>
      <c r="AE13" s="219">
        <f>'5. DL soc.econom. analīze'!AB11*(1+$E13)</f>
        <v>0</v>
      </c>
      <c r="AF13" s="219">
        <f>'5. DL soc.econom. analīze'!AC11*(1+$E13)</f>
        <v>0</v>
      </c>
      <c r="AG13" s="219">
        <f>'5. DL soc.econom. analīze'!AD11*(1+$E13)</f>
        <v>0</v>
      </c>
      <c r="AH13" s="219">
        <f>'5. DL soc.econom. analīze'!AE11*(1+$E13)</f>
        <v>0</v>
      </c>
      <c r="AI13" s="219">
        <f>'5. DL soc.econom. analīze'!AF11*(1+$E13)</f>
        <v>0</v>
      </c>
      <c r="AJ13" s="219">
        <f>'5. DL soc.econom. analīze'!AG11*(1+$E13)</f>
        <v>0</v>
      </c>
      <c r="AK13" s="222">
        <f t="shared" si="3"/>
        <v>0</v>
      </c>
      <c r="AL13" s="266"/>
    </row>
    <row r="14" spans="1:38">
      <c r="A14" s="30"/>
      <c r="B14" s="415" t="s">
        <v>386</v>
      </c>
      <c r="C14" s="101" t="str">
        <f>'5. DL soc.econom. analīze'!B12</f>
        <v>Ieguvums ...</v>
      </c>
      <c r="D14" s="53"/>
      <c r="E14" s="385">
        <v>0.1</v>
      </c>
      <c r="F14" s="92" t="s">
        <v>178</v>
      </c>
      <c r="G14" s="219">
        <f>'5. DL soc.econom. analīze'!D12*(1+$E14)</f>
        <v>0</v>
      </c>
      <c r="H14" s="219">
        <f>'5. DL soc.econom. analīze'!E12*(1+$E14)</f>
        <v>0</v>
      </c>
      <c r="I14" s="219">
        <f>'5. DL soc.econom. analīze'!F12*(1+$E14)</f>
        <v>0</v>
      </c>
      <c r="J14" s="219">
        <f>'5. DL soc.econom. analīze'!G12*(1+$E14)</f>
        <v>0</v>
      </c>
      <c r="K14" s="219">
        <f>'5. DL soc.econom. analīze'!H12*(1+$E14)</f>
        <v>0</v>
      </c>
      <c r="L14" s="219">
        <f>'5. DL soc.econom. analīze'!I12*(1+$E14)</f>
        <v>0</v>
      </c>
      <c r="M14" s="219">
        <f>'5. DL soc.econom. analīze'!J12*(1+$E14)</f>
        <v>0</v>
      </c>
      <c r="N14" s="219">
        <f>'5. DL soc.econom. analīze'!K12*(1+$E14)</f>
        <v>0</v>
      </c>
      <c r="O14" s="219">
        <f>'5. DL soc.econom. analīze'!L12*(1+$E14)</f>
        <v>0</v>
      </c>
      <c r="P14" s="219">
        <f>'5. DL soc.econom. analīze'!M12*(1+$E14)</f>
        <v>0</v>
      </c>
      <c r="Q14" s="219">
        <f>'5. DL soc.econom. analīze'!N12*(1+$E14)</f>
        <v>0</v>
      </c>
      <c r="R14" s="219">
        <f>'5. DL soc.econom. analīze'!O12*(1+$E14)</f>
        <v>0</v>
      </c>
      <c r="S14" s="219">
        <f>'5. DL soc.econom. analīze'!P12*(1+$E14)</f>
        <v>0</v>
      </c>
      <c r="T14" s="219">
        <f>'5. DL soc.econom. analīze'!Q12*(1+$E14)</f>
        <v>0</v>
      </c>
      <c r="U14" s="219">
        <f>'5. DL soc.econom. analīze'!R12*(1+$E14)</f>
        <v>0</v>
      </c>
      <c r="V14" s="219">
        <f>'5. DL soc.econom. analīze'!S12*(1+$E14)</f>
        <v>0</v>
      </c>
      <c r="W14" s="219">
        <f>'5. DL soc.econom. analīze'!T12*(1+$E14)</f>
        <v>0</v>
      </c>
      <c r="X14" s="219">
        <f>'5. DL soc.econom. analīze'!U12*(1+$E14)</f>
        <v>0</v>
      </c>
      <c r="Y14" s="219">
        <f>'5. DL soc.econom. analīze'!V12*(1+$E14)</f>
        <v>0</v>
      </c>
      <c r="Z14" s="219">
        <f>'5. DL soc.econom. analīze'!W12*(1+$E14)</f>
        <v>0</v>
      </c>
      <c r="AA14" s="219">
        <f>'5. DL soc.econom. analīze'!X12*(1+$E14)</f>
        <v>0</v>
      </c>
      <c r="AB14" s="219">
        <f>'5. DL soc.econom. analīze'!Y12*(1+$E14)</f>
        <v>0</v>
      </c>
      <c r="AC14" s="219">
        <f>'5. DL soc.econom. analīze'!Z12*(1+$E14)</f>
        <v>0</v>
      </c>
      <c r="AD14" s="219">
        <f>'5. DL soc.econom. analīze'!AA12*(1+$E14)</f>
        <v>0</v>
      </c>
      <c r="AE14" s="219">
        <f>'5. DL soc.econom. analīze'!AB12*(1+$E14)</f>
        <v>0</v>
      </c>
      <c r="AF14" s="219">
        <f>'5. DL soc.econom. analīze'!AC12*(1+$E14)</f>
        <v>0</v>
      </c>
      <c r="AG14" s="219">
        <f>'5. DL soc.econom. analīze'!AD12*(1+$E14)</f>
        <v>0</v>
      </c>
      <c r="AH14" s="219">
        <f>'5. DL soc.econom. analīze'!AE12*(1+$E14)</f>
        <v>0</v>
      </c>
      <c r="AI14" s="219">
        <f>'5. DL soc.econom. analīze'!AF12*(1+$E14)</f>
        <v>0</v>
      </c>
      <c r="AJ14" s="219">
        <f>'5. DL soc.econom. analīze'!AG12*(1+$E14)</f>
        <v>0</v>
      </c>
      <c r="AK14" s="222">
        <f t="shared" si="3"/>
        <v>0</v>
      </c>
      <c r="AL14" s="266"/>
    </row>
    <row r="15" spans="1:38">
      <c r="A15" s="30"/>
      <c r="B15" s="415" t="s">
        <v>396</v>
      </c>
      <c r="C15" s="101" t="str">
        <f>'5. DL soc.econom. analīze'!B13</f>
        <v>Ieguvums ...</v>
      </c>
      <c r="D15" s="53"/>
      <c r="E15" s="385">
        <v>0.1</v>
      </c>
      <c r="F15" s="92" t="s">
        <v>178</v>
      </c>
      <c r="G15" s="219">
        <f>'5. DL soc.econom. analīze'!D13*(1+$E15)</f>
        <v>0</v>
      </c>
      <c r="H15" s="219">
        <f>'5. DL soc.econom. analīze'!E13*(1+$E15)</f>
        <v>0</v>
      </c>
      <c r="I15" s="219">
        <f>'5. DL soc.econom. analīze'!F13*(1+$E15)</f>
        <v>0</v>
      </c>
      <c r="J15" s="219">
        <f>'5. DL soc.econom. analīze'!G13*(1+$E15)</f>
        <v>0</v>
      </c>
      <c r="K15" s="219">
        <f>'5. DL soc.econom. analīze'!H13*(1+$E15)</f>
        <v>0</v>
      </c>
      <c r="L15" s="219">
        <f>'5. DL soc.econom. analīze'!I13*(1+$E15)</f>
        <v>0</v>
      </c>
      <c r="M15" s="219">
        <f>'5. DL soc.econom. analīze'!J13*(1+$E15)</f>
        <v>0</v>
      </c>
      <c r="N15" s="219">
        <f>'5. DL soc.econom. analīze'!K13*(1+$E15)</f>
        <v>0</v>
      </c>
      <c r="O15" s="219">
        <f>'5. DL soc.econom. analīze'!L13*(1+$E15)</f>
        <v>0</v>
      </c>
      <c r="P15" s="219">
        <f>'5. DL soc.econom. analīze'!M13*(1+$E15)</f>
        <v>0</v>
      </c>
      <c r="Q15" s="219">
        <f>'5. DL soc.econom. analīze'!N13*(1+$E15)</f>
        <v>0</v>
      </c>
      <c r="R15" s="219">
        <f>'5. DL soc.econom. analīze'!O13*(1+$E15)</f>
        <v>0</v>
      </c>
      <c r="S15" s="219">
        <f>'5. DL soc.econom. analīze'!P13*(1+$E15)</f>
        <v>0</v>
      </c>
      <c r="T15" s="219">
        <f>'5. DL soc.econom. analīze'!Q13*(1+$E15)</f>
        <v>0</v>
      </c>
      <c r="U15" s="219">
        <f>'5. DL soc.econom. analīze'!R13*(1+$E15)</f>
        <v>0</v>
      </c>
      <c r="V15" s="219">
        <f>'5. DL soc.econom. analīze'!S13*(1+$E15)</f>
        <v>0</v>
      </c>
      <c r="W15" s="219">
        <f>'5. DL soc.econom. analīze'!T13*(1+$E15)</f>
        <v>0</v>
      </c>
      <c r="X15" s="219">
        <f>'5. DL soc.econom. analīze'!U13*(1+$E15)</f>
        <v>0</v>
      </c>
      <c r="Y15" s="219">
        <f>'5. DL soc.econom. analīze'!V13*(1+$E15)</f>
        <v>0</v>
      </c>
      <c r="Z15" s="219">
        <f>'5. DL soc.econom. analīze'!W13*(1+$E15)</f>
        <v>0</v>
      </c>
      <c r="AA15" s="219">
        <f>'5. DL soc.econom. analīze'!X13*(1+$E15)</f>
        <v>0</v>
      </c>
      <c r="AB15" s="219">
        <f>'5. DL soc.econom. analīze'!Y13*(1+$E15)</f>
        <v>0</v>
      </c>
      <c r="AC15" s="219">
        <f>'5. DL soc.econom. analīze'!Z13*(1+$E15)</f>
        <v>0</v>
      </c>
      <c r="AD15" s="219">
        <f>'5. DL soc.econom. analīze'!AA13*(1+$E15)</f>
        <v>0</v>
      </c>
      <c r="AE15" s="219">
        <f>'5. DL soc.econom. analīze'!AB13*(1+$E15)</f>
        <v>0</v>
      </c>
      <c r="AF15" s="219">
        <f>'5. DL soc.econom. analīze'!AC13*(1+$E15)</f>
        <v>0</v>
      </c>
      <c r="AG15" s="219">
        <f>'5. DL soc.econom. analīze'!AD13*(1+$E15)</f>
        <v>0</v>
      </c>
      <c r="AH15" s="219">
        <f>'5. DL soc.econom. analīze'!AE13*(1+$E15)</f>
        <v>0</v>
      </c>
      <c r="AI15" s="219">
        <f>'5. DL soc.econom. analīze'!AF13*(1+$E15)</f>
        <v>0</v>
      </c>
      <c r="AJ15" s="219">
        <f>'5. DL soc.econom. analīze'!AG13*(1+$E15)</f>
        <v>0</v>
      </c>
      <c r="AK15" s="222">
        <f t="shared" si="3"/>
        <v>0</v>
      </c>
      <c r="AL15" s="266"/>
    </row>
    <row r="16" spans="1:38">
      <c r="A16" s="30"/>
      <c r="B16" s="415" t="s">
        <v>397</v>
      </c>
      <c r="C16" s="101" t="str">
        <f>'5. DL soc.econom. analīze'!B14</f>
        <v>Ieguvums ...</v>
      </c>
      <c r="D16" s="53"/>
      <c r="E16" s="385">
        <v>0.1</v>
      </c>
      <c r="F16" s="92" t="s">
        <v>178</v>
      </c>
      <c r="G16" s="219">
        <f>'5. DL soc.econom. analīze'!D14*(1+$E16)</f>
        <v>0</v>
      </c>
      <c r="H16" s="219">
        <f>'5. DL soc.econom. analīze'!E14*(1+$E16)</f>
        <v>0</v>
      </c>
      <c r="I16" s="219">
        <f>'5. DL soc.econom. analīze'!F14*(1+$E16)</f>
        <v>0</v>
      </c>
      <c r="J16" s="219">
        <f>'5. DL soc.econom. analīze'!G14*(1+$E16)</f>
        <v>0</v>
      </c>
      <c r="K16" s="219">
        <f>'5. DL soc.econom. analīze'!H14*(1+$E16)</f>
        <v>0</v>
      </c>
      <c r="L16" s="219">
        <f>'5. DL soc.econom. analīze'!I14*(1+$E16)</f>
        <v>0</v>
      </c>
      <c r="M16" s="219">
        <f>'5. DL soc.econom. analīze'!J14*(1+$E16)</f>
        <v>0</v>
      </c>
      <c r="N16" s="219">
        <f>'5. DL soc.econom. analīze'!K14*(1+$E16)</f>
        <v>0</v>
      </c>
      <c r="O16" s="219">
        <f>'5. DL soc.econom. analīze'!L14*(1+$E16)</f>
        <v>0</v>
      </c>
      <c r="P16" s="219">
        <f>'5. DL soc.econom. analīze'!M14*(1+$E16)</f>
        <v>0</v>
      </c>
      <c r="Q16" s="219">
        <f>'5. DL soc.econom. analīze'!N14*(1+$E16)</f>
        <v>0</v>
      </c>
      <c r="R16" s="219">
        <f>'5. DL soc.econom. analīze'!O14*(1+$E16)</f>
        <v>0</v>
      </c>
      <c r="S16" s="219">
        <f>'5. DL soc.econom. analīze'!P14*(1+$E16)</f>
        <v>0</v>
      </c>
      <c r="T16" s="219">
        <f>'5. DL soc.econom. analīze'!Q14*(1+$E16)</f>
        <v>0</v>
      </c>
      <c r="U16" s="219">
        <f>'5. DL soc.econom. analīze'!R14*(1+$E16)</f>
        <v>0</v>
      </c>
      <c r="V16" s="219">
        <f>'5. DL soc.econom. analīze'!S14*(1+$E16)</f>
        <v>0</v>
      </c>
      <c r="W16" s="219">
        <f>'5. DL soc.econom. analīze'!T14*(1+$E16)</f>
        <v>0</v>
      </c>
      <c r="X16" s="219">
        <f>'5. DL soc.econom. analīze'!U14*(1+$E16)</f>
        <v>0</v>
      </c>
      <c r="Y16" s="219">
        <f>'5. DL soc.econom. analīze'!V14*(1+$E16)</f>
        <v>0</v>
      </c>
      <c r="Z16" s="219">
        <f>'5. DL soc.econom. analīze'!W14*(1+$E16)</f>
        <v>0</v>
      </c>
      <c r="AA16" s="219">
        <f>'5. DL soc.econom. analīze'!X14*(1+$E16)</f>
        <v>0</v>
      </c>
      <c r="AB16" s="219">
        <f>'5. DL soc.econom. analīze'!Y14*(1+$E16)</f>
        <v>0</v>
      </c>
      <c r="AC16" s="219">
        <f>'5. DL soc.econom. analīze'!Z14*(1+$E16)</f>
        <v>0</v>
      </c>
      <c r="AD16" s="219">
        <f>'5. DL soc.econom. analīze'!AA14*(1+$E16)</f>
        <v>0</v>
      </c>
      <c r="AE16" s="219">
        <f>'5. DL soc.econom. analīze'!AB14*(1+$E16)</f>
        <v>0</v>
      </c>
      <c r="AF16" s="219">
        <f>'5. DL soc.econom. analīze'!AC14*(1+$E16)</f>
        <v>0</v>
      </c>
      <c r="AG16" s="219">
        <f>'5. DL soc.econom. analīze'!AD14*(1+$E16)</f>
        <v>0</v>
      </c>
      <c r="AH16" s="219">
        <f>'5. DL soc.econom. analīze'!AE14*(1+$E16)</f>
        <v>0</v>
      </c>
      <c r="AI16" s="219">
        <f>'5. DL soc.econom. analīze'!AF14*(1+$E16)</f>
        <v>0</v>
      </c>
      <c r="AJ16" s="219">
        <f>'5. DL soc.econom. analīze'!AG14*(1+$E16)</f>
        <v>0</v>
      </c>
      <c r="AK16" s="222">
        <f t="shared" si="3"/>
        <v>0</v>
      </c>
      <c r="AL16" s="266"/>
    </row>
    <row r="17" spans="1:38">
      <c r="A17" s="30"/>
      <c r="B17" s="457" t="s">
        <v>398</v>
      </c>
      <c r="C17" s="101" t="str">
        <f>'5. DL soc.econom. analīze'!B15</f>
        <v>Ieguvums ...</v>
      </c>
      <c r="D17" s="53"/>
      <c r="E17" s="385">
        <v>0.1</v>
      </c>
      <c r="F17" s="92" t="s">
        <v>178</v>
      </c>
      <c r="G17" s="219">
        <f>'5. DL soc.econom. analīze'!D15*(1+$E17)</f>
        <v>0</v>
      </c>
      <c r="H17" s="219">
        <f>'5. DL soc.econom. analīze'!E15*(1+$E17)</f>
        <v>0</v>
      </c>
      <c r="I17" s="219">
        <f>'5. DL soc.econom. analīze'!F15*(1+$E17)</f>
        <v>0</v>
      </c>
      <c r="J17" s="219">
        <f>'5. DL soc.econom. analīze'!G15*(1+$E17)</f>
        <v>0</v>
      </c>
      <c r="K17" s="219">
        <f>'5. DL soc.econom. analīze'!H15*(1+$E17)</f>
        <v>0</v>
      </c>
      <c r="L17" s="219">
        <f>'5. DL soc.econom. analīze'!I15*(1+$E17)</f>
        <v>0</v>
      </c>
      <c r="M17" s="219">
        <f>'5. DL soc.econom. analīze'!J15*(1+$E17)</f>
        <v>0</v>
      </c>
      <c r="N17" s="219">
        <f>'5. DL soc.econom. analīze'!K15*(1+$E17)</f>
        <v>0</v>
      </c>
      <c r="O17" s="219">
        <f>'5. DL soc.econom. analīze'!L15*(1+$E17)</f>
        <v>0</v>
      </c>
      <c r="P17" s="219">
        <f>'5. DL soc.econom. analīze'!M15*(1+$E17)</f>
        <v>0</v>
      </c>
      <c r="Q17" s="219">
        <f>'5. DL soc.econom. analīze'!N15*(1+$E17)</f>
        <v>0</v>
      </c>
      <c r="R17" s="219">
        <f>'5. DL soc.econom. analīze'!O15*(1+$E17)</f>
        <v>0</v>
      </c>
      <c r="S17" s="219">
        <f>'5. DL soc.econom. analīze'!P15*(1+$E17)</f>
        <v>0</v>
      </c>
      <c r="T17" s="219">
        <f>'5. DL soc.econom. analīze'!Q15*(1+$E17)</f>
        <v>0</v>
      </c>
      <c r="U17" s="219">
        <f>'5. DL soc.econom. analīze'!R15*(1+$E17)</f>
        <v>0</v>
      </c>
      <c r="V17" s="219">
        <f>'5. DL soc.econom. analīze'!S15*(1+$E17)</f>
        <v>0</v>
      </c>
      <c r="W17" s="219">
        <f>'5. DL soc.econom. analīze'!T15*(1+$E17)</f>
        <v>0</v>
      </c>
      <c r="X17" s="219">
        <f>'5. DL soc.econom. analīze'!U15*(1+$E17)</f>
        <v>0</v>
      </c>
      <c r="Y17" s="219">
        <f>'5. DL soc.econom. analīze'!V15*(1+$E17)</f>
        <v>0</v>
      </c>
      <c r="Z17" s="219">
        <f>'5. DL soc.econom. analīze'!W15*(1+$E17)</f>
        <v>0</v>
      </c>
      <c r="AA17" s="219">
        <f>'5. DL soc.econom. analīze'!X15*(1+$E17)</f>
        <v>0</v>
      </c>
      <c r="AB17" s="219">
        <f>'5. DL soc.econom. analīze'!Y15*(1+$E17)</f>
        <v>0</v>
      </c>
      <c r="AC17" s="219">
        <f>'5. DL soc.econom. analīze'!Z15*(1+$E17)</f>
        <v>0</v>
      </c>
      <c r="AD17" s="219">
        <f>'5. DL soc.econom. analīze'!AA15*(1+$E17)</f>
        <v>0</v>
      </c>
      <c r="AE17" s="219">
        <f>'5. DL soc.econom. analīze'!AB15*(1+$E17)</f>
        <v>0</v>
      </c>
      <c r="AF17" s="219">
        <f>'5. DL soc.econom. analīze'!AC15*(1+$E17)</f>
        <v>0</v>
      </c>
      <c r="AG17" s="219">
        <f>'5. DL soc.econom. analīze'!AD15*(1+$E17)</f>
        <v>0</v>
      </c>
      <c r="AH17" s="219">
        <f>'5. DL soc.econom. analīze'!AE15*(1+$E17)</f>
        <v>0</v>
      </c>
      <c r="AI17" s="219">
        <f>'5. DL soc.econom. analīze'!AF15*(1+$E17)</f>
        <v>0</v>
      </c>
      <c r="AJ17" s="219">
        <f>'5. DL soc.econom. analīze'!AG15*(1+$E17)</f>
        <v>0</v>
      </c>
      <c r="AK17" s="222">
        <f t="shared" si="3"/>
        <v>0</v>
      </c>
      <c r="AL17" s="266" t="b">
        <f>AK17='5. DL soc.econom. analīze'!AH15</f>
        <v>1</v>
      </c>
    </row>
    <row r="18" spans="1:38" s="52" customFormat="1">
      <c r="A18" s="54"/>
      <c r="B18" s="55" t="s">
        <v>5</v>
      </c>
      <c r="C18" s="55" t="s">
        <v>279</v>
      </c>
      <c r="D18" s="56"/>
      <c r="E18" s="57"/>
      <c r="F18" s="92" t="s">
        <v>178</v>
      </c>
      <c r="G18" s="221">
        <f>SUM(G19:G24)</f>
        <v>0</v>
      </c>
      <c r="H18" s="221">
        <f t="shared" ref="H18:J18" si="4">SUM(H19:H24)</f>
        <v>0</v>
      </c>
      <c r="I18" s="221">
        <f t="shared" si="4"/>
        <v>0</v>
      </c>
      <c r="J18" s="221">
        <f t="shared" si="4"/>
        <v>0</v>
      </c>
      <c r="K18" s="221">
        <f t="shared" ref="K18:AJ18" si="5">SUM(K19:K24)</f>
        <v>0</v>
      </c>
      <c r="L18" s="221">
        <f t="shared" si="5"/>
        <v>0</v>
      </c>
      <c r="M18" s="221">
        <f t="shared" si="5"/>
        <v>0</v>
      </c>
      <c r="N18" s="221">
        <f t="shared" si="5"/>
        <v>0</v>
      </c>
      <c r="O18" s="221">
        <f t="shared" si="5"/>
        <v>0</v>
      </c>
      <c r="P18" s="221">
        <f t="shared" si="5"/>
        <v>0</v>
      </c>
      <c r="Q18" s="221">
        <f t="shared" si="5"/>
        <v>0</v>
      </c>
      <c r="R18" s="221">
        <f t="shared" si="5"/>
        <v>0</v>
      </c>
      <c r="S18" s="221">
        <f t="shared" si="5"/>
        <v>0</v>
      </c>
      <c r="T18" s="221">
        <f t="shared" si="5"/>
        <v>0</v>
      </c>
      <c r="U18" s="221">
        <f t="shared" si="5"/>
        <v>0</v>
      </c>
      <c r="V18" s="221">
        <f t="shared" si="5"/>
        <v>0</v>
      </c>
      <c r="W18" s="221">
        <f t="shared" si="5"/>
        <v>0</v>
      </c>
      <c r="X18" s="221">
        <f t="shared" si="5"/>
        <v>0</v>
      </c>
      <c r="Y18" s="221">
        <f t="shared" si="5"/>
        <v>0</v>
      </c>
      <c r="Z18" s="221">
        <f t="shared" si="5"/>
        <v>0</v>
      </c>
      <c r="AA18" s="221">
        <f t="shared" si="5"/>
        <v>0</v>
      </c>
      <c r="AB18" s="221">
        <f t="shared" si="5"/>
        <v>0</v>
      </c>
      <c r="AC18" s="221">
        <f t="shared" si="5"/>
        <v>0</v>
      </c>
      <c r="AD18" s="221">
        <f t="shared" si="5"/>
        <v>0</v>
      </c>
      <c r="AE18" s="221">
        <f t="shared" si="5"/>
        <v>0</v>
      </c>
      <c r="AF18" s="221">
        <f t="shared" si="5"/>
        <v>0</v>
      </c>
      <c r="AG18" s="221">
        <f t="shared" si="5"/>
        <v>0</v>
      </c>
      <c r="AH18" s="221">
        <f t="shared" si="5"/>
        <v>0</v>
      </c>
      <c r="AI18" s="221">
        <f t="shared" si="5"/>
        <v>0</v>
      </c>
      <c r="AJ18" s="221">
        <f t="shared" si="5"/>
        <v>0</v>
      </c>
      <c r="AK18" s="222">
        <f>SUM(G18:AJ18)</f>
        <v>0</v>
      </c>
      <c r="AL18" s="266">
        <f>'10. AL soc.ekonom. anal.'!AI9</f>
        <v>0</v>
      </c>
    </row>
    <row r="19" spans="1:38">
      <c r="A19" s="30"/>
      <c r="B19" s="416" t="s">
        <v>62</v>
      </c>
      <c r="C19" s="22" t="str">
        <f>'3. DL invest.n.pl.AR pr.'!C10</f>
        <v>Ieņēmumi ...</v>
      </c>
      <c r="D19" s="53"/>
      <c r="E19" s="385">
        <v>0.1</v>
      </c>
      <c r="F19" s="92" t="s">
        <v>178</v>
      </c>
      <c r="G19" s="219">
        <f>('3. DL invest.n.pl.AR pr.'!F10-'2. DL invest.n.pl.BEZ pr.'!E10)*(1+$E19)</f>
        <v>0</v>
      </c>
      <c r="H19" s="219">
        <f>('3. DL invest.n.pl.AR pr.'!G10-'2. DL invest.n.pl.BEZ pr.'!F10)*(1+$E19)</f>
        <v>0</v>
      </c>
      <c r="I19" s="219">
        <f>('3. DL invest.n.pl.AR pr.'!H10-'2. DL invest.n.pl.BEZ pr.'!G10)*(1+$E19)</f>
        <v>0</v>
      </c>
      <c r="J19" s="219">
        <f>('3. DL invest.n.pl.AR pr.'!I10-'2. DL invest.n.pl.BEZ pr.'!H10)*(1+$E19)</f>
        <v>0</v>
      </c>
      <c r="K19" s="219">
        <f>('3. DL invest.n.pl.AR pr.'!J10-'2. DL invest.n.pl.BEZ pr.'!I10)*(1+$E19)</f>
        <v>0</v>
      </c>
      <c r="L19" s="219">
        <f>('3. DL invest.n.pl.AR pr.'!K10-'2. DL invest.n.pl.BEZ pr.'!J10)*(1+$E19)</f>
        <v>0</v>
      </c>
      <c r="M19" s="219">
        <f>('3. DL invest.n.pl.AR pr.'!L10-'2. DL invest.n.pl.BEZ pr.'!K10)*(1+$E19)</f>
        <v>0</v>
      </c>
      <c r="N19" s="219">
        <f>('3. DL invest.n.pl.AR pr.'!M10-'2. DL invest.n.pl.BEZ pr.'!L10)*(1+$E19)</f>
        <v>0</v>
      </c>
      <c r="O19" s="219">
        <f>('3. DL invest.n.pl.AR pr.'!N10-'2. DL invest.n.pl.BEZ pr.'!M10)*(1+$E19)</f>
        <v>0</v>
      </c>
      <c r="P19" s="219">
        <f>('3. DL invest.n.pl.AR pr.'!O10-'2. DL invest.n.pl.BEZ pr.'!N10)*(1+$E19)</f>
        <v>0</v>
      </c>
      <c r="Q19" s="219">
        <f>('3. DL invest.n.pl.AR pr.'!P10-'2. DL invest.n.pl.BEZ pr.'!O10)*(1+$E19)</f>
        <v>0</v>
      </c>
      <c r="R19" s="219">
        <f>('3. DL invest.n.pl.AR pr.'!Q10-'2. DL invest.n.pl.BEZ pr.'!P10)*(1+$E19)</f>
        <v>0</v>
      </c>
      <c r="S19" s="219">
        <f>('3. DL invest.n.pl.AR pr.'!R10-'2. DL invest.n.pl.BEZ pr.'!Q10)*(1+$E19)</f>
        <v>0</v>
      </c>
      <c r="T19" s="219">
        <f>('3. DL invest.n.pl.AR pr.'!S10-'2. DL invest.n.pl.BEZ pr.'!R10)*(1+$E19)</f>
        <v>0</v>
      </c>
      <c r="U19" s="219">
        <f>('3. DL invest.n.pl.AR pr.'!T10-'2. DL invest.n.pl.BEZ pr.'!S10)*(1+$E19)</f>
        <v>0</v>
      </c>
      <c r="V19" s="219">
        <f>('3. DL invest.n.pl.AR pr.'!U10-'2. DL invest.n.pl.BEZ pr.'!T10)*(1+$E19)</f>
        <v>0</v>
      </c>
      <c r="W19" s="219">
        <f>('3. DL invest.n.pl.AR pr.'!V10-'2. DL invest.n.pl.BEZ pr.'!U10)*(1+$E19)</f>
        <v>0</v>
      </c>
      <c r="X19" s="219">
        <f>('3. DL invest.n.pl.AR pr.'!W10-'2. DL invest.n.pl.BEZ pr.'!V10)*(1+$E19)</f>
        <v>0</v>
      </c>
      <c r="Y19" s="219">
        <f>('3. DL invest.n.pl.AR pr.'!X10-'2. DL invest.n.pl.BEZ pr.'!W10)*(1+$E19)</f>
        <v>0</v>
      </c>
      <c r="Z19" s="219">
        <f>('3. DL invest.n.pl.AR pr.'!Y10-'2. DL invest.n.pl.BEZ pr.'!X10)*(1+$E19)</f>
        <v>0</v>
      </c>
      <c r="AA19" s="219">
        <f>('3. DL invest.n.pl.AR pr.'!Z10-'2. DL invest.n.pl.BEZ pr.'!Y10)*(1+$E19)</f>
        <v>0</v>
      </c>
      <c r="AB19" s="219">
        <f>('3. DL invest.n.pl.AR pr.'!AA10-'2. DL invest.n.pl.BEZ pr.'!Z10)*(1+$E19)</f>
        <v>0</v>
      </c>
      <c r="AC19" s="219">
        <f>('3. DL invest.n.pl.AR pr.'!AB10-'2. DL invest.n.pl.BEZ pr.'!AA10)*(1+$E19)</f>
        <v>0</v>
      </c>
      <c r="AD19" s="219">
        <f>('3. DL invest.n.pl.AR pr.'!AC10-'2. DL invest.n.pl.BEZ pr.'!AB10)*(1+$E19)</f>
        <v>0</v>
      </c>
      <c r="AE19" s="219">
        <f>('3. DL invest.n.pl.AR pr.'!AD10-'2. DL invest.n.pl.BEZ pr.'!AC10)*(1+$E19)</f>
        <v>0</v>
      </c>
      <c r="AF19" s="219">
        <f>('3. DL invest.n.pl.AR pr.'!AE10-'2. DL invest.n.pl.BEZ pr.'!AD10)*(1+$E19)</f>
        <v>0</v>
      </c>
      <c r="AG19" s="219">
        <f>('3. DL invest.n.pl.AR pr.'!AF10-'2. DL invest.n.pl.BEZ pr.'!AE10)*(1+$E19)</f>
        <v>0</v>
      </c>
      <c r="AH19" s="219">
        <f>('3. DL invest.n.pl.AR pr.'!AG10-'2. DL invest.n.pl.BEZ pr.'!AF10)*(1+$E19)</f>
        <v>0</v>
      </c>
      <c r="AI19" s="219">
        <f>('3. DL invest.n.pl.AR pr.'!AH10-'2. DL invest.n.pl.BEZ pr.'!AG10)*(1+$E19)</f>
        <v>0</v>
      </c>
      <c r="AJ19" s="219">
        <f>('3. DL invest.n.pl.AR pr.'!AI10-'2. DL invest.n.pl.BEZ pr.'!AH10)*(1+$E19)</f>
        <v>0</v>
      </c>
      <c r="AK19" s="222">
        <f t="shared" si="2"/>
        <v>0</v>
      </c>
      <c r="AL19" s="266" t="b">
        <f>AK19='3. DL invest.n.pl.AR pr.'!AJ10</f>
        <v>1</v>
      </c>
    </row>
    <row r="20" spans="1:38">
      <c r="A20" s="30"/>
      <c r="B20" s="416" t="s">
        <v>63</v>
      </c>
      <c r="C20" s="22" t="str">
        <f>'3. DL invest.n.pl.AR pr.'!C11</f>
        <v>Ieņēmumi ...</v>
      </c>
      <c r="D20" s="53"/>
      <c r="E20" s="385">
        <v>0.1</v>
      </c>
      <c r="F20" s="92" t="s">
        <v>178</v>
      </c>
      <c r="G20" s="219">
        <f>('3. DL invest.n.pl.AR pr.'!F11-'2. DL invest.n.pl.BEZ pr.'!E11)*(1+$E20)</f>
        <v>0</v>
      </c>
      <c r="H20" s="219">
        <f>('3. DL invest.n.pl.AR pr.'!G11-'2. DL invest.n.pl.BEZ pr.'!F11)*(1+$E20)</f>
        <v>0</v>
      </c>
      <c r="I20" s="219">
        <f>('3. DL invest.n.pl.AR pr.'!H11-'2. DL invest.n.pl.BEZ pr.'!G11)*(1+$E20)</f>
        <v>0</v>
      </c>
      <c r="J20" s="219">
        <f>('3. DL invest.n.pl.AR pr.'!I11-'2. DL invest.n.pl.BEZ pr.'!H11)*(1+$E20)</f>
        <v>0</v>
      </c>
      <c r="K20" s="219">
        <f>('3. DL invest.n.pl.AR pr.'!J11-'2. DL invest.n.pl.BEZ pr.'!I11)*(1+$E20)</f>
        <v>0</v>
      </c>
      <c r="L20" s="219">
        <f>('3. DL invest.n.pl.AR pr.'!K11-'2. DL invest.n.pl.BEZ pr.'!J11)*(1+$E20)</f>
        <v>0</v>
      </c>
      <c r="M20" s="219">
        <f>('3. DL invest.n.pl.AR pr.'!L11-'2. DL invest.n.pl.BEZ pr.'!K11)*(1+$E20)</f>
        <v>0</v>
      </c>
      <c r="N20" s="219">
        <f>('3. DL invest.n.pl.AR pr.'!M11-'2. DL invest.n.pl.BEZ pr.'!L11)*(1+$E20)</f>
        <v>0</v>
      </c>
      <c r="O20" s="219">
        <f>('3. DL invest.n.pl.AR pr.'!N11-'2. DL invest.n.pl.BEZ pr.'!M11)*(1+$E20)</f>
        <v>0</v>
      </c>
      <c r="P20" s="219">
        <f>('3. DL invest.n.pl.AR pr.'!O11-'2. DL invest.n.pl.BEZ pr.'!N11)*(1+$E20)</f>
        <v>0</v>
      </c>
      <c r="Q20" s="219">
        <f>('3. DL invest.n.pl.AR pr.'!P11-'2. DL invest.n.pl.BEZ pr.'!O11)*(1+$E20)</f>
        <v>0</v>
      </c>
      <c r="R20" s="219">
        <f>('3. DL invest.n.pl.AR pr.'!Q11-'2. DL invest.n.pl.BEZ pr.'!P11)*(1+$E20)</f>
        <v>0</v>
      </c>
      <c r="S20" s="219">
        <f>('3. DL invest.n.pl.AR pr.'!R11-'2. DL invest.n.pl.BEZ pr.'!Q11)*(1+$E20)</f>
        <v>0</v>
      </c>
      <c r="T20" s="219">
        <f>('3. DL invest.n.pl.AR pr.'!S11-'2. DL invest.n.pl.BEZ pr.'!R11)*(1+$E20)</f>
        <v>0</v>
      </c>
      <c r="U20" s="219">
        <f>('3. DL invest.n.pl.AR pr.'!T11-'2. DL invest.n.pl.BEZ pr.'!S11)*(1+$E20)</f>
        <v>0</v>
      </c>
      <c r="V20" s="219">
        <f>('3. DL invest.n.pl.AR pr.'!U11-'2. DL invest.n.pl.BEZ pr.'!T11)*(1+$E20)</f>
        <v>0</v>
      </c>
      <c r="W20" s="219">
        <f>('3. DL invest.n.pl.AR pr.'!V11-'2. DL invest.n.pl.BEZ pr.'!U11)*(1+$E20)</f>
        <v>0</v>
      </c>
      <c r="X20" s="219">
        <f>('3. DL invest.n.pl.AR pr.'!W11-'2. DL invest.n.pl.BEZ pr.'!V11)*(1+$E20)</f>
        <v>0</v>
      </c>
      <c r="Y20" s="219">
        <f>('3. DL invest.n.pl.AR pr.'!X11-'2. DL invest.n.pl.BEZ pr.'!W11)*(1+$E20)</f>
        <v>0</v>
      </c>
      <c r="Z20" s="219">
        <f>('3. DL invest.n.pl.AR pr.'!Y11-'2. DL invest.n.pl.BEZ pr.'!X11)*(1+$E20)</f>
        <v>0</v>
      </c>
      <c r="AA20" s="219">
        <f>('3. DL invest.n.pl.AR pr.'!Z11-'2. DL invest.n.pl.BEZ pr.'!Y11)*(1+$E20)</f>
        <v>0</v>
      </c>
      <c r="AB20" s="219">
        <f>('3. DL invest.n.pl.AR pr.'!AA11-'2. DL invest.n.pl.BEZ pr.'!Z11)*(1+$E20)</f>
        <v>0</v>
      </c>
      <c r="AC20" s="219">
        <f>('3. DL invest.n.pl.AR pr.'!AB11-'2. DL invest.n.pl.BEZ pr.'!AA11)*(1+$E20)</f>
        <v>0</v>
      </c>
      <c r="AD20" s="219">
        <f>('3. DL invest.n.pl.AR pr.'!AC11-'2. DL invest.n.pl.BEZ pr.'!AB11)*(1+$E20)</f>
        <v>0</v>
      </c>
      <c r="AE20" s="219">
        <f>('3. DL invest.n.pl.AR pr.'!AD11-'2. DL invest.n.pl.BEZ pr.'!AC11)*(1+$E20)</f>
        <v>0</v>
      </c>
      <c r="AF20" s="219">
        <f>('3. DL invest.n.pl.AR pr.'!AE11-'2. DL invest.n.pl.BEZ pr.'!AD11)*(1+$E20)</f>
        <v>0</v>
      </c>
      <c r="AG20" s="219">
        <f>('3. DL invest.n.pl.AR pr.'!AF11-'2. DL invest.n.pl.BEZ pr.'!AE11)*(1+$E20)</f>
        <v>0</v>
      </c>
      <c r="AH20" s="219">
        <f>('3. DL invest.n.pl.AR pr.'!AG11-'2. DL invest.n.pl.BEZ pr.'!AF11)*(1+$E20)</f>
        <v>0</v>
      </c>
      <c r="AI20" s="219">
        <f>('3. DL invest.n.pl.AR pr.'!AH11-'2. DL invest.n.pl.BEZ pr.'!AG11)*(1+$E20)</f>
        <v>0</v>
      </c>
      <c r="AJ20" s="219">
        <f>('3. DL invest.n.pl.AR pr.'!AI11-'2. DL invest.n.pl.BEZ pr.'!AH11)*(1+$E20)</f>
        <v>0</v>
      </c>
      <c r="AK20" s="222">
        <f t="shared" ref="AK20:AK25" si="6">SUM(G20:AJ20)</f>
        <v>0</v>
      </c>
      <c r="AL20" s="266" t="b">
        <f>AK20='3. DL invest.n.pl.AR pr.'!AJ11</f>
        <v>1</v>
      </c>
    </row>
    <row r="21" spans="1:38">
      <c r="A21" s="30"/>
      <c r="B21" s="416" t="s">
        <v>181</v>
      </c>
      <c r="C21" s="22" t="str">
        <f>'3. DL invest.n.pl.AR pr.'!C12</f>
        <v>Ieņēmumi ...</v>
      </c>
      <c r="D21" s="53"/>
      <c r="E21" s="385">
        <v>0.1</v>
      </c>
      <c r="F21" s="92" t="s">
        <v>178</v>
      </c>
      <c r="G21" s="219">
        <f>('3. DL invest.n.pl.AR pr.'!F12-'2. DL invest.n.pl.BEZ pr.'!E12)*(1+$E21)</f>
        <v>0</v>
      </c>
      <c r="H21" s="219">
        <f>('3. DL invest.n.pl.AR pr.'!G12-'2. DL invest.n.pl.BEZ pr.'!F12)*(1+$E21)</f>
        <v>0</v>
      </c>
      <c r="I21" s="219">
        <f>('3. DL invest.n.pl.AR pr.'!H12-'2. DL invest.n.pl.BEZ pr.'!G12)*(1+$E21)</f>
        <v>0</v>
      </c>
      <c r="J21" s="219">
        <f>('3. DL invest.n.pl.AR pr.'!I12-'2. DL invest.n.pl.BEZ pr.'!H12)*(1+$E21)</f>
        <v>0</v>
      </c>
      <c r="K21" s="219">
        <f>('3. DL invest.n.pl.AR pr.'!J12-'2. DL invest.n.pl.BEZ pr.'!I12)*(1+$E21)</f>
        <v>0</v>
      </c>
      <c r="L21" s="219">
        <f>('3. DL invest.n.pl.AR pr.'!K12-'2. DL invest.n.pl.BEZ pr.'!J12)*(1+$E21)</f>
        <v>0</v>
      </c>
      <c r="M21" s="219">
        <f>('3. DL invest.n.pl.AR pr.'!L12-'2. DL invest.n.pl.BEZ pr.'!K12)*(1+$E21)</f>
        <v>0</v>
      </c>
      <c r="N21" s="219">
        <f>('3. DL invest.n.pl.AR pr.'!M12-'2. DL invest.n.pl.BEZ pr.'!L12)*(1+$E21)</f>
        <v>0</v>
      </c>
      <c r="O21" s="219">
        <f>('3. DL invest.n.pl.AR pr.'!N12-'2. DL invest.n.pl.BEZ pr.'!M12)*(1+$E21)</f>
        <v>0</v>
      </c>
      <c r="P21" s="219">
        <f>('3. DL invest.n.pl.AR pr.'!O12-'2. DL invest.n.pl.BEZ pr.'!N12)*(1+$E21)</f>
        <v>0</v>
      </c>
      <c r="Q21" s="219">
        <f>('3. DL invest.n.pl.AR pr.'!P12-'2. DL invest.n.pl.BEZ pr.'!O12)*(1+$E21)</f>
        <v>0</v>
      </c>
      <c r="R21" s="219">
        <f>('3. DL invest.n.pl.AR pr.'!Q12-'2. DL invest.n.pl.BEZ pr.'!P12)*(1+$E21)</f>
        <v>0</v>
      </c>
      <c r="S21" s="219">
        <f>('3. DL invest.n.pl.AR pr.'!R12-'2. DL invest.n.pl.BEZ pr.'!Q12)*(1+$E21)</f>
        <v>0</v>
      </c>
      <c r="T21" s="219">
        <f>('3. DL invest.n.pl.AR pr.'!S12-'2. DL invest.n.pl.BEZ pr.'!R12)*(1+$E21)</f>
        <v>0</v>
      </c>
      <c r="U21" s="219">
        <f>('3. DL invest.n.pl.AR pr.'!T12-'2. DL invest.n.pl.BEZ pr.'!S12)*(1+$E21)</f>
        <v>0</v>
      </c>
      <c r="V21" s="219">
        <f>('3. DL invest.n.pl.AR pr.'!U12-'2. DL invest.n.pl.BEZ pr.'!T12)*(1+$E21)</f>
        <v>0</v>
      </c>
      <c r="W21" s="219">
        <f>('3. DL invest.n.pl.AR pr.'!V12-'2. DL invest.n.pl.BEZ pr.'!U12)*(1+$E21)</f>
        <v>0</v>
      </c>
      <c r="X21" s="219">
        <f>('3. DL invest.n.pl.AR pr.'!W12-'2. DL invest.n.pl.BEZ pr.'!V12)*(1+$E21)</f>
        <v>0</v>
      </c>
      <c r="Y21" s="219">
        <f>('3. DL invest.n.pl.AR pr.'!X12-'2. DL invest.n.pl.BEZ pr.'!W12)*(1+$E21)</f>
        <v>0</v>
      </c>
      <c r="Z21" s="219">
        <f>('3. DL invest.n.pl.AR pr.'!Y12-'2. DL invest.n.pl.BEZ pr.'!X12)*(1+$E21)</f>
        <v>0</v>
      </c>
      <c r="AA21" s="219">
        <f>('3. DL invest.n.pl.AR pr.'!Z12-'2. DL invest.n.pl.BEZ pr.'!Y12)*(1+$E21)</f>
        <v>0</v>
      </c>
      <c r="AB21" s="219">
        <f>('3. DL invest.n.pl.AR pr.'!AA12-'2. DL invest.n.pl.BEZ pr.'!Z12)*(1+$E21)</f>
        <v>0</v>
      </c>
      <c r="AC21" s="219">
        <f>('3. DL invest.n.pl.AR pr.'!AB12-'2. DL invest.n.pl.BEZ pr.'!AA12)*(1+$E21)</f>
        <v>0</v>
      </c>
      <c r="AD21" s="219">
        <f>('3. DL invest.n.pl.AR pr.'!AC12-'2. DL invest.n.pl.BEZ pr.'!AB12)*(1+$E21)</f>
        <v>0</v>
      </c>
      <c r="AE21" s="219">
        <f>('3. DL invest.n.pl.AR pr.'!AD12-'2. DL invest.n.pl.BEZ pr.'!AC12)*(1+$E21)</f>
        <v>0</v>
      </c>
      <c r="AF21" s="219">
        <f>('3. DL invest.n.pl.AR pr.'!AE12-'2. DL invest.n.pl.BEZ pr.'!AD12)*(1+$E21)</f>
        <v>0</v>
      </c>
      <c r="AG21" s="219">
        <f>('3. DL invest.n.pl.AR pr.'!AF12-'2. DL invest.n.pl.BEZ pr.'!AE12)*(1+$E21)</f>
        <v>0</v>
      </c>
      <c r="AH21" s="219">
        <f>('3. DL invest.n.pl.AR pr.'!AG12-'2. DL invest.n.pl.BEZ pr.'!AF12)*(1+$E21)</f>
        <v>0</v>
      </c>
      <c r="AI21" s="219">
        <f>('3. DL invest.n.pl.AR pr.'!AH12-'2. DL invest.n.pl.BEZ pr.'!AG12)*(1+$E21)</f>
        <v>0</v>
      </c>
      <c r="AJ21" s="219">
        <f>('3. DL invest.n.pl.AR pr.'!AI12-'2. DL invest.n.pl.BEZ pr.'!AH12)*(1+$E21)</f>
        <v>0</v>
      </c>
      <c r="AK21" s="222">
        <f t="shared" si="6"/>
        <v>0</v>
      </c>
      <c r="AL21" s="266"/>
    </row>
    <row r="22" spans="1:38">
      <c r="A22" s="30"/>
      <c r="B22" s="416" t="s">
        <v>274</v>
      </c>
      <c r="C22" s="22" t="str">
        <f>'3. DL invest.n.pl.AR pr.'!C13</f>
        <v>Ieņēmumi ...</v>
      </c>
      <c r="D22" s="53"/>
      <c r="E22" s="385">
        <v>0.1</v>
      </c>
      <c r="F22" s="92" t="s">
        <v>178</v>
      </c>
      <c r="G22" s="219">
        <f>('3. DL invest.n.pl.AR pr.'!F13-'2. DL invest.n.pl.BEZ pr.'!E13)*(1+$E22)</f>
        <v>0</v>
      </c>
      <c r="H22" s="219">
        <f>('3. DL invest.n.pl.AR pr.'!G13-'2. DL invest.n.pl.BEZ pr.'!F13)*(1+$E22)</f>
        <v>0</v>
      </c>
      <c r="I22" s="219">
        <f>('3. DL invest.n.pl.AR pr.'!H13-'2. DL invest.n.pl.BEZ pr.'!G13)*(1+$E22)</f>
        <v>0</v>
      </c>
      <c r="J22" s="219">
        <f>('3. DL invest.n.pl.AR pr.'!I13-'2. DL invest.n.pl.BEZ pr.'!H13)*(1+$E22)</f>
        <v>0</v>
      </c>
      <c r="K22" s="219">
        <f>('3. DL invest.n.pl.AR pr.'!J13-'2. DL invest.n.pl.BEZ pr.'!I13)*(1+$E22)</f>
        <v>0</v>
      </c>
      <c r="L22" s="219">
        <f>('3. DL invest.n.pl.AR pr.'!K13-'2. DL invest.n.pl.BEZ pr.'!J13)*(1+$E22)</f>
        <v>0</v>
      </c>
      <c r="M22" s="219">
        <f>('3. DL invest.n.pl.AR pr.'!L13-'2. DL invest.n.pl.BEZ pr.'!K13)*(1+$E22)</f>
        <v>0</v>
      </c>
      <c r="N22" s="219">
        <f>('3. DL invest.n.pl.AR pr.'!M13-'2. DL invest.n.pl.BEZ pr.'!L13)*(1+$E22)</f>
        <v>0</v>
      </c>
      <c r="O22" s="219">
        <f>('3. DL invest.n.pl.AR pr.'!N13-'2. DL invest.n.pl.BEZ pr.'!M13)*(1+$E22)</f>
        <v>0</v>
      </c>
      <c r="P22" s="219">
        <f>('3. DL invest.n.pl.AR pr.'!O13-'2. DL invest.n.pl.BEZ pr.'!N13)*(1+$E22)</f>
        <v>0</v>
      </c>
      <c r="Q22" s="219">
        <f>('3. DL invest.n.pl.AR pr.'!P13-'2. DL invest.n.pl.BEZ pr.'!O13)*(1+$E22)</f>
        <v>0</v>
      </c>
      <c r="R22" s="219">
        <f>('3. DL invest.n.pl.AR pr.'!Q13-'2. DL invest.n.pl.BEZ pr.'!P13)*(1+$E22)</f>
        <v>0</v>
      </c>
      <c r="S22" s="219">
        <f>('3. DL invest.n.pl.AR pr.'!R13-'2. DL invest.n.pl.BEZ pr.'!Q13)*(1+$E22)</f>
        <v>0</v>
      </c>
      <c r="T22" s="219">
        <f>('3. DL invest.n.pl.AR pr.'!S13-'2. DL invest.n.pl.BEZ pr.'!R13)*(1+$E22)</f>
        <v>0</v>
      </c>
      <c r="U22" s="219">
        <f>('3. DL invest.n.pl.AR pr.'!T13-'2. DL invest.n.pl.BEZ pr.'!S13)*(1+$E22)</f>
        <v>0</v>
      </c>
      <c r="V22" s="219">
        <f>('3. DL invest.n.pl.AR pr.'!U13-'2. DL invest.n.pl.BEZ pr.'!T13)*(1+$E22)</f>
        <v>0</v>
      </c>
      <c r="W22" s="219">
        <f>('3. DL invest.n.pl.AR pr.'!V13-'2. DL invest.n.pl.BEZ pr.'!U13)*(1+$E22)</f>
        <v>0</v>
      </c>
      <c r="X22" s="219">
        <f>('3. DL invest.n.pl.AR pr.'!W13-'2. DL invest.n.pl.BEZ pr.'!V13)*(1+$E22)</f>
        <v>0</v>
      </c>
      <c r="Y22" s="219">
        <f>('3. DL invest.n.pl.AR pr.'!X13-'2. DL invest.n.pl.BEZ pr.'!W13)*(1+$E22)</f>
        <v>0</v>
      </c>
      <c r="Z22" s="219">
        <f>('3. DL invest.n.pl.AR pr.'!Y13-'2. DL invest.n.pl.BEZ pr.'!X13)*(1+$E22)</f>
        <v>0</v>
      </c>
      <c r="AA22" s="219">
        <f>('3. DL invest.n.pl.AR pr.'!Z13-'2. DL invest.n.pl.BEZ pr.'!Y13)*(1+$E22)</f>
        <v>0</v>
      </c>
      <c r="AB22" s="219">
        <f>('3. DL invest.n.pl.AR pr.'!AA13-'2. DL invest.n.pl.BEZ pr.'!Z13)*(1+$E22)</f>
        <v>0</v>
      </c>
      <c r="AC22" s="219">
        <f>('3. DL invest.n.pl.AR pr.'!AB13-'2. DL invest.n.pl.BEZ pr.'!AA13)*(1+$E22)</f>
        <v>0</v>
      </c>
      <c r="AD22" s="219">
        <f>('3. DL invest.n.pl.AR pr.'!AC13-'2. DL invest.n.pl.BEZ pr.'!AB13)*(1+$E22)</f>
        <v>0</v>
      </c>
      <c r="AE22" s="219">
        <f>('3. DL invest.n.pl.AR pr.'!AD13-'2. DL invest.n.pl.BEZ pr.'!AC13)*(1+$E22)</f>
        <v>0</v>
      </c>
      <c r="AF22" s="219">
        <f>('3. DL invest.n.pl.AR pr.'!AE13-'2. DL invest.n.pl.BEZ pr.'!AD13)*(1+$E22)</f>
        <v>0</v>
      </c>
      <c r="AG22" s="219">
        <f>('3. DL invest.n.pl.AR pr.'!AF13-'2. DL invest.n.pl.BEZ pr.'!AE13)*(1+$E22)</f>
        <v>0</v>
      </c>
      <c r="AH22" s="219">
        <f>('3. DL invest.n.pl.AR pr.'!AG13-'2. DL invest.n.pl.BEZ pr.'!AF13)*(1+$E22)</f>
        <v>0</v>
      </c>
      <c r="AI22" s="219">
        <f>('3. DL invest.n.pl.AR pr.'!AH13-'2. DL invest.n.pl.BEZ pr.'!AG13)*(1+$E22)</f>
        <v>0</v>
      </c>
      <c r="AJ22" s="219">
        <f>('3. DL invest.n.pl.AR pr.'!AI13-'2. DL invest.n.pl.BEZ pr.'!AH13)*(1+$E22)</f>
        <v>0</v>
      </c>
      <c r="AK22" s="222">
        <f t="shared" si="6"/>
        <v>0</v>
      </c>
      <c r="AL22" s="266"/>
    </row>
    <row r="23" spans="1:38">
      <c r="A23" s="30"/>
      <c r="B23" s="416" t="s">
        <v>387</v>
      </c>
      <c r="C23" s="22" t="str">
        <f>'3. DL invest.n.pl.AR pr.'!C14</f>
        <v>Ieņēmumi ...</v>
      </c>
      <c r="D23" s="53"/>
      <c r="E23" s="385">
        <v>0.1</v>
      </c>
      <c r="F23" s="92" t="s">
        <v>178</v>
      </c>
      <c r="G23" s="219">
        <f>('3. DL invest.n.pl.AR pr.'!F14-'2. DL invest.n.pl.BEZ pr.'!E14)*(1+$E23)</f>
        <v>0</v>
      </c>
      <c r="H23" s="219">
        <f>('3. DL invest.n.pl.AR pr.'!G14-'2. DL invest.n.pl.BEZ pr.'!F14)*(1+$E23)</f>
        <v>0</v>
      </c>
      <c r="I23" s="219">
        <f>('3. DL invest.n.pl.AR pr.'!H14-'2. DL invest.n.pl.BEZ pr.'!G14)*(1+$E23)</f>
        <v>0</v>
      </c>
      <c r="J23" s="219">
        <f>('3. DL invest.n.pl.AR pr.'!I14-'2. DL invest.n.pl.BEZ pr.'!H14)*(1+$E23)</f>
        <v>0</v>
      </c>
      <c r="K23" s="219">
        <f>('3. DL invest.n.pl.AR pr.'!J14-'2. DL invest.n.pl.BEZ pr.'!I14)*(1+$E23)</f>
        <v>0</v>
      </c>
      <c r="L23" s="219">
        <f>('3. DL invest.n.pl.AR pr.'!K14-'2. DL invest.n.pl.BEZ pr.'!J14)*(1+$E23)</f>
        <v>0</v>
      </c>
      <c r="M23" s="219">
        <f>('3. DL invest.n.pl.AR pr.'!L14-'2. DL invest.n.pl.BEZ pr.'!K14)*(1+$E23)</f>
        <v>0</v>
      </c>
      <c r="N23" s="219">
        <f>('3. DL invest.n.pl.AR pr.'!M14-'2. DL invest.n.pl.BEZ pr.'!L14)*(1+$E23)</f>
        <v>0</v>
      </c>
      <c r="O23" s="219">
        <f>('3. DL invest.n.pl.AR pr.'!N14-'2. DL invest.n.pl.BEZ pr.'!M14)*(1+$E23)</f>
        <v>0</v>
      </c>
      <c r="P23" s="219">
        <f>('3. DL invest.n.pl.AR pr.'!O14-'2. DL invest.n.pl.BEZ pr.'!N14)*(1+$E23)</f>
        <v>0</v>
      </c>
      <c r="Q23" s="219">
        <f>('3. DL invest.n.pl.AR pr.'!P14-'2. DL invest.n.pl.BEZ pr.'!O14)*(1+$E23)</f>
        <v>0</v>
      </c>
      <c r="R23" s="219">
        <f>('3. DL invest.n.pl.AR pr.'!Q14-'2. DL invest.n.pl.BEZ pr.'!P14)*(1+$E23)</f>
        <v>0</v>
      </c>
      <c r="S23" s="219">
        <f>('3. DL invest.n.pl.AR pr.'!R14-'2. DL invest.n.pl.BEZ pr.'!Q14)*(1+$E23)</f>
        <v>0</v>
      </c>
      <c r="T23" s="219">
        <f>('3. DL invest.n.pl.AR pr.'!S14-'2. DL invest.n.pl.BEZ pr.'!R14)*(1+$E23)</f>
        <v>0</v>
      </c>
      <c r="U23" s="219">
        <f>('3. DL invest.n.pl.AR pr.'!T14-'2. DL invest.n.pl.BEZ pr.'!S14)*(1+$E23)</f>
        <v>0</v>
      </c>
      <c r="V23" s="219">
        <f>('3. DL invest.n.pl.AR pr.'!U14-'2. DL invest.n.pl.BEZ pr.'!T14)*(1+$E23)</f>
        <v>0</v>
      </c>
      <c r="W23" s="219">
        <f>('3. DL invest.n.pl.AR pr.'!V14-'2. DL invest.n.pl.BEZ pr.'!U14)*(1+$E23)</f>
        <v>0</v>
      </c>
      <c r="X23" s="219">
        <f>('3. DL invest.n.pl.AR pr.'!W14-'2. DL invest.n.pl.BEZ pr.'!V14)*(1+$E23)</f>
        <v>0</v>
      </c>
      <c r="Y23" s="219">
        <f>('3. DL invest.n.pl.AR pr.'!X14-'2. DL invest.n.pl.BEZ pr.'!W14)*(1+$E23)</f>
        <v>0</v>
      </c>
      <c r="Z23" s="219">
        <f>('3. DL invest.n.pl.AR pr.'!Y14-'2. DL invest.n.pl.BEZ pr.'!X14)*(1+$E23)</f>
        <v>0</v>
      </c>
      <c r="AA23" s="219">
        <f>('3. DL invest.n.pl.AR pr.'!Z14-'2. DL invest.n.pl.BEZ pr.'!Y14)*(1+$E23)</f>
        <v>0</v>
      </c>
      <c r="AB23" s="219">
        <f>('3. DL invest.n.pl.AR pr.'!AA14-'2. DL invest.n.pl.BEZ pr.'!Z14)*(1+$E23)</f>
        <v>0</v>
      </c>
      <c r="AC23" s="219">
        <f>('3. DL invest.n.pl.AR pr.'!AB14-'2. DL invest.n.pl.BEZ pr.'!AA14)*(1+$E23)</f>
        <v>0</v>
      </c>
      <c r="AD23" s="219">
        <f>('3. DL invest.n.pl.AR pr.'!AC14-'2. DL invest.n.pl.BEZ pr.'!AB14)*(1+$E23)</f>
        <v>0</v>
      </c>
      <c r="AE23" s="219">
        <f>('3. DL invest.n.pl.AR pr.'!AD14-'2. DL invest.n.pl.BEZ pr.'!AC14)*(1+$E23)</f>
        <v>0</v>
      </c>
      <c r="AF23" s="219">
        <f>('3. DL invest.n.pl.AR pr.'!AE14-'2. DL invest.n.pl.BEZ pr.'!AD14)*(1+$E23)</f>
        <v>0</v>
      </c>
      <c r="AG23" s="219">
        <f>('3. DL invest.n.pl.AR pr.'!AF14-'2. DL invest.n.pl.BEZ pr.'!AE14)*(1+$E23)</f>
        <v>0</v>
      </c>
      <c r="AH23" s="219">
        <f>('3. DL invest.n.pl.AR pr.'!AG14-'2. DL invest.n.pl.BEZ pr.'!AF14)*(1+$E23)</f>
        <v>0</v>
      </c>
      <c r="AI23" s="219">
        <f>('3. DL invest.n.pl.AR pr.'!AH14-'2. DL invest.n.pl.BEZ pr.'!AG14)*(1+$E23)</f>
        <v>0</v>
      </c>
      <c r="AJ23" s="219">
        <f>('3. DL invest.n.pl.AR pr.'!AI14-'2. DL invest.n.pl.BEZ pr.'!AH14)*(1+$E23)</f>
        <v>0</v>
      </c>
      <c r="AK23" s="222">
        <f t="shared" si="6"/>
        <v>0</v>
      </c>
      <c r="AL23" s="266"/>
    </row>
    <row r="24" spans="1:38">
      <c r="A24" s="30"/>
      <c r="B24" s="417" t="s">
        <v>388</v>
      </c>
      <c r="C24" s="22" t="str">
        <f>'3. DL invest.n.pl.AR pr.'!C15</f>
        <v>Ieņēmumi ...</v>
      </c>
      <c r="D24" s="53"/>
      <c r="E24" s="385">
        <v>0.1</v>
      </c>
      <c r="F24" s="92" t="s">
        <v>178</v>
      </c>
      <c r="G24" s="219">
        <f>('3. DL invest.n.pl.AR pr.'!F15-'2. DL invest.n.pl.BEZ pr.'!E15)*(1+$E24)</f>
        <v>0</v>
      </c>
      <c r="H24" s="219">
        <f>('3. DL invest.n.pl.AR pr.'!G15-'2. DL invest.n.pl.BEZ pr.'!F15)*(1+$E24)</f>
        <v>0</v>
      </c>
      <c r="I24" s="219">
        <f>('3. DL invest.n.pl.AR pr.'!H15-'2. DL invest.n.pl.BEZ pr.'!G15)*(1+$E24)</f>
        <v>0</v>
      </c>
      <c r="J24" s="219">
        <f>('3. DL invest.n.pl.AR pr.'!I15-'2. DL invest.n.pl.BEZ pr.'!H15)*(1+$E24)</f>
        <v>0</v>
      </c>
      <c r="K24" s="219">
        <f>('3. DL invest.n.pl.AR pr.'!J15-'2. DL invest.n.pl.BEZ pr.'!I15)*(1+$E24)</f>
        <v>0</v>
      </c>
      <c r="L24" s="219">
        <f>('3. DL invest.n.pl.AR pr.'!K15-'2. DL invest.n.pl.BEZ pr.'!J15)*(1+$E24)</f>
        <v>0</v>
      </c>
      <c r="M24" s="219">
        <f>('3. DL invest.n.pl.AR pr.'!L15-'2. DL invest.n.pl.BEZ pr.'!K15)*(1+$E24)</f>
        <v>0</v>
      </c>
      <c r="N24" s="219">
        <f>('3. DL invest.n.pl.AR pr.'!M15-'2. DL invest.n.pl.BEZ pr.'!L15)*(1+$E24)</f>
        <v>0</v>
      </c>
      <c r="O24" s="219">
        <f>('3. DL invest.n.pl.AR pr.'!N15-'2. DL invest.n.pl.BEZ pr.'!M15)*(1+$E24)</f>
        <v>0</v>
      </c>
      <c r="P24" s="219">
        <f>('3. DL invest.n.pl.AR pr.'!O15-'2. DL invest.n.pl.BEZ pr.'!N15)*(1+$E24)</f>
        <v>0</v>
      </c>
      <c r="Q24" s="219">
        <f>('3. DL invest.n.pl.AR pr.'!P15-'2. DL invest.n.pl.BEZ pr.'!O15)*(1+$E24)</f>
        <v>0</v>
      </c>
      <c r="R24" s="219">
        <f>('3. DL invest.n.pl.AR pr.'!Q15-'2. DL invest.n.pl.BEZ pr.'!P15)*(1+$E24)</f>
        <v>0</v>
      </c>
      <c r="S24" s="219">
        <f>('3. DL invest.n.pl.AR pr.'!R15-'2. DL invest.n.pl.BEZ pr.'!Q15)*(1+$E24)</f>
        <v>0</v>
      </c>
      <c r="T24" s="219">
        <f>('3. DL invest.n.pl.AR pr.'!S15-'2. DL invest.n.pl.BEZ pr.'!R15)*(1+$E24)</f>
        <v>0</v>
      </c>
      <c r="U24" s="219">
        <f>('3. DL invest.n.pl.AR pr.'!T15-'2. DL invest.n.pl.BEZ pr.'!S15)*(1+$E24)</f>
        <v>0</v>
      </c>
      <c r="V24" s="219">
        <f>('3. DL invest.n.pl.AR pr.'!U15-'2. DL invest.n.pl.BEZ pr.'!T15)*(1+$E24)</f>
        <v>0</v>
      </c>
      <c r="W24" s="219">
        <f>('3. DL invest.n.pl.AR pr.'!V15-'2. DL invest.n.pl.BEZ pr.'!U15)*(1+$E24)</f>
        <v>0</v>
      </c>
      <c r="X24" s="219">
        <f>('3. DL invest.n.pl.AR pr.'!W15-'2. DL invest.n.pl.BEZ pr.'!V15)*(1+$E24)</f>
        <v>0</v>
      </c>
      <c r="Y24" s="219">
        <f>('3. DL invest.n.pl.AR pr.'!X15-'2. DL invest.n.pl.BEZ pr.'!W15)*(1+$E24)</f>
        <v>0</v>
      </c>
      <c r="Z24" s="219">
        <f>('3. DL invest.n.pl.AR pr.'!Y15-'2. DL invest.n.pl.BEZ pr.'!X15)*(1+$E24)</f>
        <v>0</v>
      </c>
      <c r="AA24" s="219">
        <f>('3. DL invest.n.pl.AR pr.'!Z15-'2. DL invest.n.pl.BEZ pr.'!Y15)*(1+$E24)</f>
        <v>0</v>
      </c>
      <c r="AB24" s="219">
        <f>('3. DL invest.n.pl.AR pr.'!AA15-'2. DL invest.n.pl.BEZ pr.'!Z15)*(1+$E24)</f>
        <v>0</v>
      </c>
      <c r="AC24" s="219">
        <f>('3. DL invest.n.pl.AR pr.'!AB15-'2. DL invest.n.pl.BEZ pr.'!AA15)*(1+$E24)</f>
        <v>0</v>
      </c>
      <c r="AD24" s="219">
        <f>('3. DL invest.n.pl.AR pr.'!AC15-'2. DL invest.n.pl.BEZ pr.'!AB15)*(1+$E24)</f>
        <v>0</v>
      </c>
      <c r="AE24" s="219">
        <f>('3. DL invest.n.pl.AR pr.'!AD15-'2. DL invest.n.pl.BEZ pr.'!AC15)*(1+$E24)</f>
        <v>0</v>
      </c>
      <c r="AF24" s="219">
        <f>('3. DL invest.n.pl.AR pr.'!AE15-'2. DL invest.n.pl.BEZ pr.'!AD15)*(1+$E24)</f>
        <v>0</v>
      </c>
      <c r="AG24" s="219">
        <f>('3. DL invest.n.pl.AR pr.'!AF15-'2. DL invest.n.pl.BEZ pr.'!AE15)*(1+$E24)</f>
        <v>0</v>
      </c>
      <c r="AH24" s="219">
        <f>('3. DL invest.n.pl.AR pr.'!AG15-'2. DL invest.n.pl.BEZ pr.'!AF15)*(1+$E24)</f>
        <v>0</v>
      </c>
      <c r="AI24" s="219">
        <f>('3. DL invest.n.pl.AR pr.'!AH15-'2. DL invest.n.pl.BEZ pr.'!AG15)*(1+$E24)</f>
        <v>0</v>
      </c>
      <c r="AJ24" s="219">
        <f>('3. DL invest.n.pl.AR pr.'!AI15-'2. DL invest.n.pl.BEZ pr.'!AH15)*(1+$E24)</f>
        <v>0</v>
      </c>
      <c r="AK24" s="222">
        <f t="shared" si="6"/>
        <v>0</v>
      </c>
      <c r="AL24" s="266"/>
    </row>
    <row r="25" spans="1:38" s="52" customFormat="1">
      <c r="A25" s="54"/>
      <c r="B25" s="55" t="s">
        <v>7</v>
      </c>
      <c r="C25" s="55" t="s">
        <v>10</v>
      </c>
      <c r="D25" s="58"/>
      <c r="E25" s="385">
        <v>0.1</v>
      </c>
      <c r="F25" s="92" t="s">
        <v>178</v>
      </c>
      <c r="G25" s="221">
        <f>'3. DL invest.n.pl.AR pr.'!F29*(1+$E25)</f>
        <v>0</v>
      </c>
      <c r="H25" s="221">
        <f>'3. DL invest.n.pl.AR pr.'!G29*(1+$E25)</f>
        <v>0</v>
      </c>
      <c r="I25" s="221">
        <f>'3. DL invest.n.pl.AR pr.'!H29*(1+$E25)</f>
        <v>0</v>
      </c>
      <c r="J25" s="221">
        <f>'3. DL invest.n.pl.AR pr.'!I29*(1+$E25)</f>
        <v>0</v>
      </c>
      <c r="K25" s="221">
        <f>'3. DL invest.n.pl.AR pr.'!J29*(1+$E25)</f>
        <v>0</v>
      </c>
      <c r="L25" s="221">
        <f>'3. DL invest.n.pl.AR pr.'!K29*(1+$E25)</f>
        <v>0</v>
      </c>
      <c r="M25" s="221">
        <f>'3. DL invest.n.pl.AR pr.'!L29*(1+$E25)</f>
        <v>0</v>
      </c>
      <c r="N25" s="221">
        <f>'3. DL invest.n.pl.AR pr.'!M29*(1+$E25)</f>
        <v>0</v>
      </c>
      <c r="O25" s="221">
        <f>'3. DL invest.n.pl.AR pr.'!N29*(1+$E25)</f>
        <v>0</v>
      </c>
      <c r="P25" s="221">
        <f>'3. DL invest.n.pl.AR pr.'!O29*(1+$E25)</f>
        <v>0</v>
      </c>
      <c r="Q25" s="221">
        <f>'3. DL invest.n.pl.AR pr.'!P29*(1+$E25)</f>
        <v>0</v>
      </c>
      <c r="R25" s="221">
        <f>'3. DL invest.n.pl.AR pr.'!Q29*(1+$E25)</f>
        <v>0</v>
      </c>
      <c r="S25" s="221">
        <f>'3. DL invest.n.pl.AR pr.'!R29*(1+$E25)</f>
        <v>0</v>
      </c>
      <c r="T25" s="221">
        <f>'3. DL invest.n.pl.AR pr.'!S29*(1+$E25)</f>
        <v>0</v>
      </c>
      <c r="U25" s="221">
        <f>'3. DL invest.n.pl.AR pr.'!T29*(1+$E25)</f>
        <v>0</v>
      </c>
      <c r="V25" s="221">
        <f>'3. DL invest.n.pl.AR pr.'!U29*(1+$E25)</f>
        <v>0</v>
      </c>
      <c r="W25" s="221">
        <f>'3. DL invest.n.pl.AR pr.'!V29*(1+$E25)</f>
        <v>0</v>
      </c>
      <c r="X25" s="221">
        <f>'3. DL invest.n.pl.AR pr.'!W29*(1+$E25)</f>
        <v>0</v>
      </c>
      <c r="Y25" s="221">
        <f>'3. DL invest.n.pl.AR pr.'!X29*(1+$E25)</f>
        <v>0</v>
      </c>
      <c r="Z25" s="221">
        <f>'3. DL invest.n.pl.AR pr.'!Y29*(1+$E25)</f>
        <v>0</v>
      </c>
      <c r="AA25" s="221">
        <f>'3. DL invest.n.pl.AR pr.'!Z29*(1+$E25)</f>
        <v>0</v>
      </c>
      <c r="AB25" s="221">
        <f>'3. DL invest.n.pl.AR pr.'!AA29*(1+$E25)</f>
        <v>0</v>
      </c>
      <c r="AC25" s="221">
        <f>'3. DL invest.n.pl.AR pr.'!AB29*(1+$E25)</f>
        <v>0</v>
      </c>
      <c r="AD25" s="221">
        <f>'3. DL invest.n.pl.AR pr.'!AC29*(1+$E25)</f>
        <v>0</v>
      </c>
      <c r="AE25" s="221">
        <f>'3. DL invest.n.pl.AR pr.'!AD29*(1+$E25)</f>
        <v>0</v>
      </c>
      <c r="AF25" s="221">
        <f>'3. DL invest.n.pl.AR pr.'!AE29*(1+$E25)</f>
        <v>0</v>
      </c>
      <c r="AG25" s="221">
        <f>'3. DL invest.n.pl.AR pr.'!AF29*(1+$E25)</f>
        <v>0</v>
      </c>
      <c r="AH25" s="221">
        <f>'3. DL invest.n.pl.AR pr.'!AG29*(1+$E25)</f>
        <v>0</v>
      </c>
      <c r="AI25" s="221">
        <f>'3. DL invest.n.pl.AR pr.'!AH29*(1+$E25)</f>
        <v>0</v>
      </c>
      <c r="AJ25" s="221">
        <f>'3. DL invest.n.pl.AR pr.'!AI29*(1+$E25)</f>
        <v>0</v>
      </c>
      <c r="AK25" s="222">
        <f t="shared" si="6"/>
        <v>0</v>
      </c>
      <c r="AL25" s="266" t="b">
        <f>AK25='3. DL invest.n.pl.AR pr.'!AJ28</f>
        <v>1</v>
      </c>
    </row>
    <row r="26" spans="1:38" s="52" customFormat="1">
      <c r="A26" s="54"/>
      <c r="B26" s="55" t="s">
        <v>9</v>
      </c>
      <c r="C26" s="55" t="s">
        <v>316</v>
      </c>
      <c r="D26" s="59"/>
      <c r="E26" s="245"/>
      <c r="F26" s="92" t="s">
        <v>178</v>
      </c>
      <c r="G26" s="221">
        <f>G25+G18+G8</f>
        <v>0</v>
      </c>
      <c r="H26" s="221">
        <f t="shared" ref="H26:J26" si="7">H25+H18+H8</f>
        <v>0</v>
      </c>
      <c r="I26" s="221">
        <f t="shared" si="7"/>
        <v>0</v>
      </c>
      <c r="J26" s="221">
        <f t="shared" si="7"/>
        <v>0</v>
      </c>
      <c r="K26" s="221">
        <f t="shared" ref="K26:AJ26" si="8">K25+K18+K8</f>
        <v>0</v>
      </c>
      <c r="L26" s="221">
        <f t="shared" si="8"/>
        <v>0</v>
      </c>
      <c r="M26" s="221">
        <f t="shared" si="8"/>
        <v>0</v>
      </c>
      <c r="N26" s="221">
        <f t="shared" si="8"/>
        <v>0</v>
      </c>
      <c r="O26" s="221">
        <f>O25+O18+O8</f>
        <v>0</v>
      </c>
      <c r="P26" s="221">
        <f t="shared" si="8"/>
        <v>0</v>
      </c>
      <c r="Q26" s="221">
        <f t="shared" si="8"/>
        <v>0</v>
      </c>
      <c r="R26" s="221">
        <f t="shared" si="8"/>
        <v>0</v>
      </c>
      <c r="S26" s="221">
        <f t="shared" si="8"/>
        <v>0</v>
      </c>
      <c r="T26" s="221">
        <f t="shared" si="8"/>
        <v>0</v>
      </c>
      <c r="U26" s="221">
        <f t="shared" si="8"/>
        <v>0</v>
      </c>
      <c r="V26" s="221">
        <f t="shared" si="8"/>
        <v>0</v>
      </c>
      <c r="W26" s="221">
        <f t="shared" si="8"/>
        <v>0</v>
      </c>
      <c r="X26" s="221">
        <f t="shared" si="8"/>
        <v>0</v>
      </c>
      <c r="Y26" s="221">
        <f t="shared" si="8"/>
        <v>0</v>
      </c>
      <c r="Z26" s="221">
        <f t="shared" si="8"/>
        <v>0</v>
      </c>
      <c r="AA26" s="221">
        <f t="shared" si="8"/>
        <v>0</v>
      </c>
      <c r="AB26" s="221">
        <f t="shared" si="8"/>
        <v>0</v>
      </c>
      <c r="AC26" s="221">
        <f t="shared" si="8"/>
        <v>0</v>
      </c>
      <c r="AD26" s="221">
        <f t="shared" si="8"/>
        <v>0</v>
      </c>
      <c r="AE26" s="221">
        <f t="shared" si="8"/>
        <v>0</v>
      </c>
      <c r="AF26" s="221">
        <f t="shared" si="8"/>
        <v>0</v>
      </c>
      <c r="AG26" s="221">
        <f t="shared" si="8"/>
        <v>0</v>
      </c>
      <c r="AH26" s="221">
        <f t="shared" si="8"/>
        <v>0</v>
      </c>
      <c r="AI26" s="221">
        <f t="shared" si="8"/>
        <v>0</v>
      </c>
      <c r="AJ26" s="221">
        <f t="shared" si="8"/>
        <v>0</v>
      </c>
      <c r="AK26" s="222">
        <f t="shared" si="2"/>
        <v>0</v>
      </c>
      <c r="AL26" s="266"/>
    </row>
    <row r="27" spans="1:38" s="52" customFormat="1">
      <c r="A27" s="54"/>
      <c r="B27" s="55" t="s">
        <v>11</v>
      </c>
      <c r="C27" s="18" t="s">
        <v>109</v>
      </c>
      <c r="D27" s="18"/>
      <c r="E27" s="246"/>
      <c r="F27" s="92" t="s">
        <v>178</v>
      </c>
      <c r="G27" s="254">
        <f>SUM(G28:G28)</f>
        <v>0</v>
      </c>
      <c r="H27" s="254">
        <f>SUM(H28:H28)</f>
        <v>0</v>
      </c>
      <c r="I27" s="254">
        <f>SUM(I28:I28)</f>
        <v>0</v>
      </c>
      <c r="J27" s="254">
        <f t="shared" ref="J27" si="9">SUM(J28:J29)</f>
        <v>0</v>
      </c>
      <c r="K27" s="254">
        <f t="shared" ref="K27:AJ27" si="10">SUM(K28:K29)</f>
        <v>0</v>
      </c>
      <c r="L27" s="254">
        <f t="shared" si="10"/>
        <v>0</v>
      </c>
      <c r="M27" s="254">
        <f t="shared" si="10"/>
        <v>0</v>
      </c>
      <c r="N27" s="254">
        <f t="shared" si="10"/>
        <v>0</v>
      </c>
      <c r="O27" s="254">
        <f t="shared" si="10"/>
        <v>0</v>
      </c>
      <c r="P27" s="254">
        <f t="shared" si="10"/>
        <v>0</v>
      </c>
      <c r="Q27" s="254">
        <f t="shared" si="10"/>
        <v>0</v>
      </c>
      <c r="R27" s="254">
        <f t="shared" si="10"/>
        <v>0</v>
      </c>
      <c r="S27" s="254">
        <f t="shared" si="10"/>
        <v>0</v>
      </c>
      <c r="T27" s="254">
        <f t="shared" si="10"/>
        <v>0</v>
      </c>
      <c r="U27" s="254">
        <f t="shared" si="10"/>
        <v>0</v>
      </c>
      <c r="V27" s="254">
        <f t="shared" si="10"/>
        <v>0</v>
      </c>
      <c r="W27" s="254">
        <f t="shared" si="10"/>
        <v>0</v>
      </c>
      <c r="X27" s="254">
        <f t="shared" si="10"/>
        <v>0</v>
      </c>
      <c r="Y27" s="254">
        <f t="shared" si="10"/>
        <v>0</v>
      </c>
      <c r="Z27" s="254">
        <f t="shared" si="10"/>
        <v>0</v>
      </c>
      <c r="AA27" s="254">
        <f t="shared" si="10"/>
        <v>0</v>
      </c>
      <c r="AB27" s="254">
        <f t="shared" si="10"/>
        <v>0</v>
      </c>
      <c r="AC27" s="254">
        <f t="shared" si="10"/>
        <v>0</v>
      </c>
      <c r="AD27" s="254">
        <f t="shared" si="10"/>
        <v>0</v>
      </c>
      <c r="AE27" s="254">
        <f t="shared" si="10"/>
        <v>0</v>
      </c>
      <c r="AF27" s="254">
        <f t="shared" si="10"/>
        <v>0</v>
      </c>
      <c r="AG27" s="254">
        <f t="shared" si="10"/>
        <v>0</v>
      </c>
      <c r="AH27" s="254">
        <f t="shared" si="10"/>
        <v>0</v>
      </c>
      <c r="AI27" s="254">
        <f t="shared" si="10"/>
        <v>0</v>
      </c>
      <c r="AJ27" s="254">
        <f t="shared" si="10"/>
        <v>0</v>
      </c>
      <c r="AK27" s="222">
        <f t="shared" si="2"/>
        <v>0</v>
      </c>
      <c r="AL27" s="266"/>
    </row>
    <row r="28" spans="1:38">
      <c r="A28" s="30"/>
      <c r="B28" s="63" t="s">
        <v>82</v>
      </c>
      <c r="C28" s="101" t="str">
        <f>'5. DL soc.econom. analīze'!B17</f>
        <v>Zaudējumi...</v>
      </c>
      <c r="D28" s="53"/>
      <c r="E28" s="385">
        <v>0.1</v>
      </c>
      <c r="F28" s="92" t="s">
        <v>178</v>
      </c>
      <c r="G28" s="189">
        <f>'5. DL soc.econom. analīze'!D17*(1+$E28)</f>
        <v>0</v>
      </c>
      <c r="H28" s="189">
        <f>'5. DL soc.econom. analīze'!E17*(1+$E28)</f>
        <v>0</v>
      </c>
      <c r="I28" s="189">
        <f>'5. DL soc.econom. analīze'!F17*(1+$E28)</f>
        <v>0</v>
      </c>
      <c r="J28" s="189">
        <f>'5. DL soc.econom. analīze'!G17*(1+$E28)</f>
        <v>0</v>
      </c>
      <c r="K28" s="189">
        <f>'5. DL soc.econom. analīze'!H17*(1+$E28)</f>
        <v>0</v>
      </c>
      <c r="L28" s="189">
        <f>'5. DL soc.econom. analīze'!I17*(1+$E28)</f>
        <v>0</v>
      </c>
      <c r="M28" s="189">
        <f>'5. DL soc.econom. analīze'!J17*(1+$E28)</f>
        <v>0</v>
      </c>
      <c r="N28" s="189">
        <f>'5. DL soc.econom. analīze'!K17*(1+$E28)</f>
        <v>0</v>
      </c>
      <c r="O28" s="189">
        <f>'5. DL soc.econom. analīze'!L17*(1+$E28)</f>
        <v>0</v>
      </c>
      <c r="P28" s="189">
        <f>'5. DL soc.econom. analīze'!M17*(1+$E28)</f>
        <v>0</v>
      </c>
      <c r="Q28" s="189">
        <f>'5. DL soc.econom. analīze'!N17*(1+$E28)</f>
        <v>0</v>
      </c>
      <c r="R28" s="189">
        <f>'5. DL soc.econom. analīze'!O17*(1+$E28)</f>
        <v>0</v>
      </c>
      <c r="S28" s="189">
        <f>'5. DL soc.econom. analīze'!P17*(1+$E28)</f>
        <v>0</v>
      </c>
      <c r="T28" s="189">
        <f>'5. DL soc.econom. analīze'!Q17*(1+$E28)</f>
        <v>0</v>
      </c>
      <c r="U28" s="189">
        <f>'5. DL soc.econom. analīze'!R17*(1+$E28)</f>
        <v>0</v>
      </c>
      <c r="V28" s="189">
        <f>'5. DL soc.econom. analīze'!S17*(1+$E28)</f>
        <v>0</v>
      </c>
      <c r="W28" s="189">
        <f>'5. DL soc.econom. analīze'!T17*(1+$E28)</f>
        <v>0</v>
      </c>
      <c r="X28" s="189">
        <f>'5. DL soc.econom. analīze'!U17*(1+$E28)</f>
        <v>0</v>
      </c>
      <c r="Y28" s="189">
        <f>'5. DL soc.econom. analīze'!V17*(1+$E28)</f>
        <v>0</v>
      </c>
      <c r="Z28" s="189">
        <f>'5. DL soc.econom. analīze'!W17*(1+$E28)</f>
        <v>0</v>
      </c>
      <c r="AA28" s="189">
        <f>'5. DL soc.econom. analīze'!X17*(1+$E28)</f>
        <v>0</v>
      </c>
      <c r="AB28" s="189">
        <f>'5. DL soc.econom. analīze'!Y17*(1+$E28)</f>
        <v>0</v>
      </c>
      <c r="AC28" s="189">
        <f>'5. DL soc.econom. analīze'!Z17*(1+$E28)</f>
        <v>0</v>
      </c>
      <c r="AD28" s="189">
        <f>'5. DL soc.econom. analīze'!AA17*(1+$E28)</f>
        <v>0</v>
      </c>
      <c r="AE28" s="189">
        <f>'5. DL soc.econom. analīze'!AB17*(1+$E28)</f>
        <v>0</v>
      </c>
      <c r="AF28" s="189">
        <f>'5. DL soc.econom. analīze'!AC17*(1+$E28)</f>
        <v>0</v>
      </c>
      <c r="AG28" s="189">
        <f>'5. DL soc.econom. analīze'!AD17*(1+$E28)</f>
        <v>0</v>
      </c>
      <c r="AH28" s="189">
        <f>'5. DL soc.econom. analīze'!AE17*(1+$E28)</f>
        <v>0</v>
      </c>
      <c r="AI28" s="189">
        <f>'5. DL soc.econom. analīze'!AF17*(1+$E28)</f>
        <v>0</v>
      </c>
      <c r="AJ28" s="189">
        <f>'5. DL soc.econom. analīze'!AG17*(1+$E28)</f>
        <v>0</v>
      </c>
      <c r="AK28" s="222">
        <f t="shared" si="2"/>
        <v>0</v>
      </c>
      <c r="AL28" s="266"/>
    </row>
    <row r="29" spans="1:38">
      <c r="A29" s="30"/>
      <c r="B29" s="63" t="s">
        <v>94</v>
      </c>
      <c r="C29" s="101" t="str">
        <f>'5. DL soc.econom. analīze'!B18</f>
        <v>Zaudējumi...</v>
      </c>
      <c r="D29" s="86"/>
      <c r="E29" s="385">
        <v>0.1</v>
      </c>
      <c r="F29" s="92" t="s">
        <v>178</v>
      </c>
      <c r="G29" s="189">
        <f>'5. DL soc.econom. analīze'!D18*(1+$E29)</f>
        <v>0</v>
      </c>
      <c r="H29" s="189">
        <f>'5. DL soc.econom. analīze'!E18*(1+$E29)</f>
        <v>0</v>
      </c>
      <c r="I29" s="189">
        <f>'5. DL soc.econom. analīze'!F18*(1+$E29)</f>
        <v>0</v>
      </c>
      <c r="J29" s="189">
        <f>'5. DL soc.econom. analīze'!G18*(1+$E29)</f>
        <v>0</v>
      </c>
      <c r="K29" s="189">
        <f>'5. DL soc.econom. analīze'!H18*(1+$E29)</f>
        <v>0</v>
      </c>
      <c r="L29" s="189">
        <f>'5. DL soc.econom. analīze'!I18*(1+$E29)</f>
        <v>0</v>
      </c>
      <c r="M29" s="189">
        <f>'5. DL soc.econom. analīze'!J18*(1+$E29)</f>
        <v>0</v>
      </c>
      <c r="N29" s="189">
        <f>'5. DL soc.econom. analīze'!K18*(1+$E29)</f>
        <v>0</v>
      </c>
      <c r="O29" s="189">
        <f>'5. DL soc.econom. analīze'!L18*(1+$E29)</f>
        <v>0</v>
      </c>
      <c r="P29" s="189">
        <f>'5. DL soc.econom. analīze'!M18*(1+$E29)</f>
        <v>0</v>
      </c>
      <c r="Q29" s="189">
        <f>'5. DL soc.econom. analīze'!N18*(1+$E29)</f>
        <v>0</v>
      </c>
      <c r="R29" s="189">
        <f>'5. DL soc.econom. analīze'!O18*(1+$E29)</f>
        <v>0</v>
      </c>
      <c r="S29" s="189">
        <f>'5. DL soc.econom. analīze'!P18*(1+$E29)</f>
        <v>0</v>
      </c>
      <c r="T29" s="189">
        <f>'5. DL soc.econom. analīze'!Q18*(1+$E29)</f>
        <v>0</v>
      </c>
      <c r="U29" s="189">
        <f>'5. DL soc.econom. analīze'!R18*(1+$E29)</f>
        <v>0</v>
      </c>
      <c r="V29" s="189">
        <f>'5. DL soc.econom. analīze'!S18*(1+$E29)</f>
        <v>0</v>
      </c>
      <c r="W29" s="189">
        <f>'5. DL soc.econom. analīze'!T18*(1+$E29)</f>
        <v>0</v>
      </c>
      <c r="X29" s="189">
        <f>'5. DL soc.econom. analīze'!U18*(1+$E29)</f>
        <v>0</v>
      </c>
      <c r="Y29" s="189">
        <f>'5. DL soc.econom. analīze'!V18*(1+$E29)</f>
        <v>0</v>
      </c>
      <c r="Z29" s="189">
        <f>'5. DL soc.econom. analīze'!W18*(1+$E29)</f>
        <v>0</v>
      </c>
      <c r="AA29" s="189">
        <f>'5. DL soc.econom. analīze'!X18*(1+$E29)</f>
        <v>0</v>
      </c>
      <c r="AB29" s="189">
        <f>'5. DL soc.econom. analīze'!Y18*(1+$E29)</f>
        <v>0</v>
      </c>
      <c r="AC29" s="189">
        <f>'5. DL soc.econom. analīze'!Z18*(1+$E29)</f>
        <v>0</v>
      </c>
      <c r="AD29" s="189">
        <f>'5. DL soc.econom. analīze'!AA18*(1+$E29)</f>
        <v>0</v>
      </c>
      <c r="AE29" s="189">
        <f>'5. DL soc.econom. analīze'!AB18*(1+$E29)</f>
        <v>0</v>
      </c>
      <c r="AF29" s="189">
        <f>'5. DL soc.econom. analīze'!AC18*(1+$E29)</f>
        <v>0</v>
      </c>
      <c r="AG29" s="189">
        <f>'5. DL soc.econom. analīze'!AD18*(1+$E29)</f>
        <v>0</v>
      </c>
      <c r="AH29" s="189">
        <f>'5. DL soc.econom. analīze'!AE18*(1+$E29)</f>
        <v>0</v>
      </c>
      <c r="AI29" s="189">
        <f>'5. DL soc.econom. analīze'!AF18*(1+$E29)</f>
        <v>0</v>
      </c>
      <c r="AJ29" s="189">
        <f>'5. DL soc.econom. analīze'!AG18*(1+$E29)</f>
        <v>0</v>
      </c>
      <c r="AK29" s="222">
        <f t="shared" ref="AK29:AK36" si="11">SUM(G29:AJ29)</f>
        <v>0</v>
      </c>
      <c r="AL29" s="266"/>
    </row>
    <row r="30" spans="1:38">
      <c r="A30" s="30"/>
      <c r="B30" s="63" t="s">
        <v>197</v>
      </c>
      <c r="C30" s="101" t="str">
        <f>'5. DL soc.econom. analīze'!B19</f>
        <v>Zaudējumi...</v>
      </c>
      <c r="D30" s="86"/>
      <c r="E30" s="385">
        <v>0.1</v>
      </c>
      <c r="F30" s="92" t="s">
        <v>178</v>
      </c>
      <c r="G30" s="189">
        <f>'5. DL soc.econom. analīze'!D19*(1+$E30)</f>
        <v>0</v>
      </c>
      <c r="H30" s="189">
        <f>'5. DL soc.econom. analīze'!E19*(1+$E30)</f>
        <v>0</v>
      </c>
      <c r="I30" s="189">
        <f>'5. DL soc.econom. analīze'!F19*(1+$E30)</f>
        <v>0</v>
      </c>
      <c r="J30" s="189">
        <f>'5. DL soc.econom. analīze'!G19*(1+$E30)</f>
        <v>0</v>
      </c>
      <c r="K30" s="189">
        <f>'5. DL soc.econom. analīze'!H19*(1+$E30)</f>
        <v>0</v>
      </c>
      <c r="L30" s="189">
        <f>'5. DL soc.econom. analīze'!I19*(1+$E30)</f>
        <v>0</v>
      </c>
      <c r="M30" s="189">
        <f>'5. DL soc.econom. analīze'!J19*(1+$E30)</f>
        <v>0</v>
      </c>
      <c r="N30" s="189">
        <f>'5. DL soc.econom. analīze'!K19*(1+$E30)</f>
        <v>0</v>
      </c>
      <c r="O30" s="189">
        <f>'5. DL soc.econom. analīze'!L19*(1+$E30)</f>
        <v>0</v>
      </c>
      <c r="P30" s="189">
        <f>'5. DL soc.econom. analīze'!M19*(1+$E30)</f>
        <v>0</v>
      </c>
      <c r="Q30" s="189">
        <f>'5. DL soc.econom. analīze'!N19*(1+$E30)</f>
        <v>0</v>
      </c>
      <c r="R30" s="189">
        <f>'5. DL soc.econom. analīze'!O19*(1+$E30)</f>
        <v>0</v>
      </c>
      <c r="S30" s="189">
        <f>'5. DL soc.econom. analīze'!P19*(1+$E30)</f>
        <v>0</v>
      </c>
      <c r="T30" s="189">
        <f>'5. DL soc.econom. analīze'!Q19*(1+$E30)</f>
        <v>0</v>
      </c>
      <c r="U30" s="189">
        <f>'5. DL soc.econom. analīze'!R19*(1+$E30)</f>
        <v>0</v>
      </c>
      <c r="V30" s="189">
        <f>'5. DL soc.econom. analīze'!S19*(1+$E30)</f>
        <v>0</v>
      </c>
      <c r="W30" s="189">
        <f>'5. DL soc.econom. analīze'!T19*(1+$E30)</f>
        <v>0</v>
      </c>
      <c r="X30" s="189">
        <f>'5. DL soc.econom. analīze'!U19*(1+$E30)</f>
        <v>0</v>
      </c>
      <c r="Y30" s="189">
        <f>'5. DL soc.econom. analīze'!V19*(1+$E30)</f>
        <v>0</v>
      </c>
      <c r="Z30" s="189">
        <f>'5. DL soc.econom. analīze'!W19*(1+$E30)</f>
        <v>0</v>
      </c>
      <c r="AA30" s="189">
        <f>'5. DL soc.econom. analīze'!X19*(1+$E30)</f>
        <v>0</v>
      </c>
      <c r="AB30" s="189">
        <f>'5. DL soc.econom. analīze'!Y19*(1+$E30)</f>
        <v>0</v>
      </c>
      <c r="AC30" s="189">
        <f>'5. DL soc.econom. analīze'!Z19*(1+$E30)</f>
        <v>0</v>
      </c>
      <c r="AD30" s="189">
        <f>'5. DL soc.econom. analīze'!AA19*(1+$E30)</f>
        <v>0</v>
      </c>
      <c r="AE30" s="189">
        <f>'5. DL soc.econom. analīze'!AB19*(1+$E30)</f>
        <v>0</v>
      </c>
      <c r="AF30" s="189">
        <f>'5. DL soc.econom. analīze'!AC19*(1+$E30)</f>
        <v>0</v>
      </c>
      <c r="AG30" s="189">
        <f>'5. DL soc.econom. analīze'!AD19*(1+$E30)</f>
        <v>0</v>
      </c>
      <c r="AH30" s="189">
        <f>'5. DL soc.econom. analīze'!AE19*(1+$E30)</f>
        <v>0</v>
      </c>
      <c r="AI30" s="189">
        <f>'5. DL soc.econom. analīze'!AF19*(1+$E30)</f>
        <v>0</v>
      </c>
      <c r="AJ30" s="189">
        <f>'5. DL soc.econom. analīze'!AG19*(1+$E30)</f>
        <v>0</v>
      </c>
      <c r="AK30" s="222">
        <f t="shared" si="11"/>
        <v>0</v>
      </c>
      <c r="AL30" s="266"/>
    </row>
    <row r="31" spans="1:38">
      <c r="A31" s="30"/>
      <c r="B31" s="63" t="s">
        <v>198</v>
      </c>
      <c r="C31" s="101" t="str">
        <f>'5. DL soc.econom. analīze'!B20</f>
        <v>Zaudējumi...</v>
      </c>
      <c r="D31" s="86"/>
      <c r="E31" s="385">
        <v>0.1</v>
      </c>
      <c r="F31" s="92" t="s">
        <v>178</v>
      </c>
      <c r="G31" s="189">
        <f>'5. DL soc.econom. analīze'!D20*(1+$E31)</f>
        <v>0</v>
      </c>
      <c r="H31" s="189">
        <f>'5. DL soc.econom. analīze'!E20*(1+$E31)</f>
        <v>0</v>
      </c>
      <c r="I31" s="189">
        <f>'5. DL soc.econom. analīze'!F20*(1+$E31)</f>
        <v>0</v>
      </c>
      <c r="J31" s="189">
        <f>'5. DL soc.econom. analīze'!G20*(1+$E31)</f>
        <v>0</v>
      </c>
      <c r="K31" s="189">
        <f>'5. DL soc.econom. analīze'!H20*(1+$E31)</f>
        <v>0</v>
      </c>
      <c r="L31" s="189">
        <f>'5. DL soc.econom. analīze'!I20*(1+$E31)</f>
        <v>0</v>
      </c>
      <c r="M31" s="189">
        <f>'5. DL soc.econom. analīze'!J20*(1+$E31)</f>
        <v>0</v>
      </c>
      <c r="N31" s="189">
        <f>'5. DL soc.econom. analīze'!K20*(1+$E31)</f>
        <v>0</v>
      </c>
      <c r="O31" s="189">
        <f>'5. DL soc.econom. analīze'!L20*(1+$E31)</f>
        <v>0</v>
      </c>
      <c r="P31" s="189">
        <f>'5. DL soc.econom. analīze'!M20*(1+$E31)</f>
        <v>0</v>
      </c>
      <c r="Q31" s="189">
        <f>'5. DL soc.econom. analīze'!N20*(1+$E31)</f>
        <v>0</v>
      </c>
      <c r="R31" s="189">
        <f>'5. DL soc.econom. analīze'!O20*(1+$E31)</f>
        <v>0</v>
      </c>
      <c r="S31" s="189">
        <f>'5. DL soc.econom. analīze'!P20*(1+$E31)</f>
        <v>0</v>
      </c>
      <c r="T31" s="189">
        <f>'5. DL soc.econom. analīze'!Q20*(1+$E31)</f>
        <v>0</v>
      </c>
      <c r="U31" s="189">
        <f>'5. DL soc.econom. analīze'!R20*(1+$E31)</f>
        <v>0</v>
      </c>
      <c r="V31" s="189">
        <f>'5. DL soc.econom. analīze'!S20*(1+$E31)</f>
        <v>0</v>
      </c>
      <c r="W31" s="189">
        <f>'5. DL soc.econom. analīze'!T20*(1+$E31)</f>
        <v>0</v>
      </c>
      <c r="X31" s="189">
        <f>'5. DL soc.econom. analīze'!U20*(1+$E31)</f>
        <v>0</v>
      </c>
      <c r="Y31" s="189">
        <f>'5. DL soc.econom. analīze'!V20*(1+$E31)</f>
        <v>0</v>
      </c>
      <c r="Z31" s="189">
        <f>'5. DL soc.econom. analīze'!W20*(1+$E31)</f>
        <v>0</v>
      </c>
      <c r="AA31" s="189">
        <f>'5. DL soc.econom. analīze'!X20*(1+$E31)</f>
        <v>0</v>
      </c>
      <c r="AB31" s="189">
        <f>'5. DL soc.econom. analīze'!Y20*(1+$E31)</f>
        <v>0</v>
      </c>
      <c r="AC31" s="189">
        <f>'5. DL soc.econom. analīze'!Z20*(1+$E31)</f>
        <v>0</v>
      </c>
      <c r="AD31" s="189">
        <f>'5. DL soc.econom. analīze'!AA20*(1+$E31)</f>
        <v>0</v>
      </c>
      <c r="AE31" s="189">
        <f>'5. DL soc.econom. analīze'!AB20*(1+$E31)</f>
        <v>0</v>
      </c>
      <c r="AF31" s="189">
        <f>'5. DL soc.econom. analīze'!AC20*(1+$E31)</f>
        <v>0</v>
      </c>
      <c r="AG31" s="189">
        <f>'5. DL soc.econom. analīze'!AD20*(1+$E31)</f>
        <v>0</v>
      </c>
      <c r="AH31" s="189">
        <f>'5. DL soc.econom. analīze'!AE20*(1+$E31)</f>
        <v>0</v>
      </c>
      <c r="AI31" s="189">
        <f>'5. DL soc.econom. analīze'!AF20*(1+$E31)</f>
        <v>0</v>
      </c>
      <c r="AJ31" s="189">
        <f>'5. DL soc.econom. analīze'!AG20*(1+$E31)</f>
        <v>0</v>
      </c>
      <c r="AK31" s="222">
        <f t="shared" si="11"/>
        <v>0</v>
      </c>
      <c r="AL31" s="266"/>
    </row>
    <row r="32" spans="1:38">
      <c r="A32" s="30"/>
      <c r="B32" s="63" t="s">
        <v>199</v>
      </c>
      <c r="C32" s="101" t="str">
        <f>'5. DL soc.econom. analīze'!B21</f>
        <v>Zaudējumi...</v>
      </c>
      <c r="D32" s="86"/>
      <c r="E32" s="385">
        <v>0.1</v>
      </c>
      <c r="F32" s="92" t="s">
        <v>178</v>
      </c>
      <c r="G32" s="189">
        <f>'5. DL soc.econom. analīze'!D21*(1+$E32)</f>
        <v>0</v>
      </c>
      <c r="H32" s="189">
        <f>'5. DL soc.econom. analīze'!E21*(1+$E32)</f>
        <v>0</v>
      </c>
      <c r="I32" s="189">
        <f>'5. DL soc.econom. analīze'!F21*(1+$E32)</f>
        <v>0</v>
      </c>
      <c r="J32" s="189">
        <f>'5. DL soc.econom. analīze'!G21*(1+$E32)</f>
        <v>0</v>
      </c>
      <c r="K32" s="189">
        <f>'5. DL soc.econom. analīze'!H21*(1+$E32)</f>
        <v>0</v>
      </c>
      <c r="L32" s="189">
        <f>'5. DL soc.econom. analīze'!I21*(1+$E32)</f>
        <v>0</v>
      </c>
      <c r="M32" s="189">
        <f>'5. DL soc.econom. analīze'!J21*(1+$E32)</f>
        <v>0</v>
      </c>
      <c r="N32" s="189">
        <f>'5. DL soc.econom. analīze'!K21*(1+$E32)</f>
        <v>0</v>
      </c>
      <c r="O32" s="189">
        <f>'5. DL soc.econom. analīze'!L21*(1+$E32)</f>
        <v>0</v>
      </c>
      <c r="P32" s="189">
        <f>'5. DL soc.econom. analīze'!M21*(1+$E32)</f>
        <v>0</v>
      </c>
      <c r="Q32" s="189">
        <f>'5. DL soc.econom. analīze'!N21*(1+$E32)</f>
        <v>0</v>
      </c>
      <c r="R32" s="189">
        <f>'5. DL soc.econom. analīze'!O21*(1+$E32)</f>
        <v>0</v>
      </c>
      <c r="S32" s="189">
        <f>'5. DL soc.econom. analīze'!P21*(1+$E32)</f>
        <v>0</v>
      </c>
      <c r="T32" s="189">
        <f>'5. DL soc.econom. analīze'!Q21*(1+$E32)</f>
        <v>0</v>
      </c>
      <c r="U32" s="189">
        <f>'5. DL soc.econom. analīze'!R21*(1+$E32)</f>
        <v>0</v>
      </c>
      <c r="V32" s="189">
        <f>'5. DL soc.econom. analīze'!S21*(1+$E32)</f>
        <v>0</v>
      </c>
      <c r="W32" s="189">
        <f>'5. DL soc.econom. analīze'!T21*(1+$E32)</f>
        <v>0</v>
      </c>
      <c r="X32" s="189">
        <f>'5. DL soc.econom. analīze'!U21*(1+$E32)</f>
        <v>0</v>
      </c>
      <c r="Y32" s="189">
        <f>'5. DL soc.econom. analīze'!V21*(1+$E32)</f>
        <v>0</v>
      </c>
      <c r="Z32" s="189">
        <f>'5. DL soc.econom. analīze'!W21*(1+$E32)</f>
        <v>0</v>
      </c>
      <c r="AA32" s="189">
        <f>'5. DL soc.econom. analīze'!X21*(1+$E32)</f>
        <v>0</v>
      </c>
      <c r="AB32" s="189">
        <f>'5. DL soc.econom. analīze'!Y21*(1+$E32)</f>
        <v>0</v>
      </c>
      <c r="AC32" s="189">
        <f>'5. DL soc.econom. analīze'!Z21*(1+$E32)</f>
        <v>0</v>
      </c>
      <c r="AD32" s="189">
        <f>'5. DL soc.econom. analīze'!AA21*(1+$E32)</f>
        <v>0</v>
      </c>
      <c r="AE32" s="189">
        <f>'5. DL soc.econom. analīze'!AB21*(1+$E32)</f>
        <v>0</v>
      </c>
      <c r="AF32" s="189">
        <f>'5. DL soc.econom. analīze'!AC21*(1+$E32)</f>
        <v>0</v>
      </c>
      <c r="AG32" s="189">
        <f>'5. DL soc.econom. analīze'!AD21*(1+$E32)</f>
        <v>0</v>
      </c>
      <c r="AH32" s="189">
        <f>'5. DL soc.econom. analīze'!AE21*(1+$E32)</f>
        <v>0</v>
      </c>
      <c r="AI32" s="189">
        <f>'5. DL soc.econom. analīze'!AF21*(1+$E32)</f>
        <v>0</v>
      </c>
      <c r="AJ32" s="189">
        <f>'5. DL soc.econom. analīze'!AG21*(1+$E32)</f>
        <v>0</v>
      </c>
      <c r="AK32" s="222">
        <f t="shared" si="11"/>
        <v>0</v>
      </c>
      <c r="AL32" s="266"/>
    </row>
    <row r="33" spans="1:38">
      <c r="A33" s="30"/>
      <c r="B33" s="63" t="s">
        <v>399</v>
      </c>
      <c r="C33" s="101" t="str">
        <f>'5. DL soc.econom. analīze'!B22</f>
        <v>Zaudējumi...</v>
      </c>
      <c r="D33" s="86"/>
      <c r="E33" s="385">
        <v>0.1</v>
      </c>
      <c r="F33" s="92" t="s">
        <v>178</v>
      </c>
      <c r="G33" s="189">
        <f>'5. DL soc.econom. analīze'!D22*(1+$E33)</f>
        <v>0</v>
      </c>
      <c r="H33" s="189">
        <f>'5. DL soc.econom. analīze'!E22*(1+$E33)</f>
        <v>0</v>
      </c>
      <c r="I33" s="189">
        <f>'5. DL soc.econom. analīze'!F22*(1+$E33)</f>
        <v>0</v>
      </c>
      <c r="J33" s="189">
        <f>'5. DL soc.econom. analīze'!G22*(1+$E33)</f>
        <v>0</v>
      </c>
      <c r="K33" s="189">
        <f>'5. DL soc.econom. analīze'!H22*(1+$E33)</f>
        <v>0</v>
      </c>
      <c r="L33" s="189">
        <f>'5. DL soc.econom. analīze'!I22*(1+$E33)</f>
        <v>0</v>
      </c>
      <c r="M33" s="189">
        <f>'5. DL soc.econom. analīze'!J22*(1+$E33)</f>
        <v>0</v>
      </c>
      <c r="N33" s="189">
        <f>'5. DL soc.econom. analīze'!K22*(1+$E33)</f>
        <v>0</v>
      </c>
      <c r="O33" s="189">
        <f>'5. DL soc.econom. analīze'!L22*(1+$E33)</f>
        <v>0</v>
      </c>
      <c r="P33" s="189">
        <f>'5. DL soc.econom. analīze'!M22*(1+$E33)</f>
        <v>0</v>
      </c>
      <c r="Q33" s="189">
        <f>'5. DL soc.econom. analīze'!N22*(1+$E33)</f>
        <v>0</v>
      </c>
      <c r="R33" s="189">
        <f>'5. DL soc.econom. analīze'!O22*(1+$E33)</f>
        <v>0</v>
      </c>
      <c r="S33" s="189">
        <f>'5. DL soc.econom. analīze'!P22*(1+$E33)</f>
        <v>0</v>
      </c>
      <c r="T33" s="189">
        <f>'5. DL soc.econom. analīze'!Q22*(1+$E33)</f>
        <v>0</v>
      </c>
      <c r="U33" s="189">
        <f>'5. DL soc.econom. analīze'!R22*(1+$E33)</f>
        <v>0</v>
      </c>
      <c r="V33" s="189">
        <f>'5. DL soc.econom. analīze'!S22*(1+$E33)</f>
        <v>0</v>
      </c>
      <c r="W33" s="189">
        <f>'5. DL soc.econom. analīze'!T22*(1+$E33)</f>
        <v>0</v>
      </c>
      <c r="X33" s="189">
        <f>'5. DL soc.econom. analīze'!U22*(1+$E33)</f>
        <v>0</v>
      </c>
      <c r="Y33" s="189">
        <f>'5. DL soc.econom. analīze'!V22*(1+$E33)</f>
        <v>0</v>
      </c>
      <c r="Z33" s="189">
        <f>'5. DL soc.econom. analīze'!W22*(1+$E33)</f>
        <v>0</v>
      </c>
      <c r="AA33" s="189">
        <f>'5. DL soc.econom. analīze'!X22*(1+$E33)</f>
        <v>0</v>
      </c>
      <c r="AB33" s="189">
        <f>'5. DL soc.econom. analīze'!Y22*(1+$E33)</f>
        <v>0</v>
      </c>
      <c r="AC33" s="189">
        <f>'5. DL soc.econom. analīze'!Z22*(1+$E33)</f>
        <v>0</v>
      </c>
      <c r="AD33" s="189">
        <f>'5. DL soc.econom. analīze'!AA22*(1+$E33)</f>
        <v>0</v>
      </c>
      <c r="AE33" s="189">
        <f>'5. DL soc.econom. analīze'!AB22*(1+$E33)</f>
        <v>0</v>
      </c>
      <c r="AF33" s="189">
        <f>'5. DL soc.econom. analīze'!AC22*(1+$E33)</f>
        <v>0</v>
      </c>
      <c r="AG33" s="189">
        <f>'5. DL soc.econom. analīze'!AD22*(1+$E33)</f>
        <v>0</v>
      </c>
      <c r="AH33" s="189">
        <f>'5. DL soc.econom. analīze'!AE22*(1+$E33)</f>
        <v>0</v>
      </c>
      <c r="AI33" s="189">
        <f>'5. DL soc.econom. analīze'!AF22*(1+$E33)</f>
        <v>0</v>
      </c>
      <c r="AJ33" s="189">
        <f>'5. DL soc.econom. analīze'!AG22*(1+$E33)</f>
        <v>0</v>
      </c>
      <c r="AK33" s="222">
        <f t="shared" si="11"/>
        <v>0</v>
      </c>
      <c r="AL33" s="266"/>
    </row>
    <row r="34" spans="1:38">
      <c r="A34" s="30"/>
      <c r="B34" s="63" t="s">
        <v>400</v>
      </c>
      <c r="C34" s="101" t="str">
        <f>'5. DL soc.econom. analīze'!B23</f>
        <v>Zaudējumi...</v>
      </c>
      <c r="D34" s="86"/>
      <c r="E34" s="385">
        <v>0.1</v>
      </c>
      <c r="F34" s="92" t="s">
        <v>178</v>
      </c>
      <c r="G34" s="189">
        <f>'5. DL soc.econom. analīze'!D23*(1+$E34)</f>
        <v>0</v>
      </c>
      <c r="H34" s="189">
        <f>'5. DL soc.econom. analīze'!E23*(1+$E34)</f>
        <v>0</v>
      </c>
      <c r="I34" s="189">
        <f>'5. DL soc.econom. analīze'!F23*(1+$E34)</f>
        <v>0</v>
      </c>
      <c r="J34" s="189">
        <f>'5. DL soc.econom. analīze'!G23*(1+$E34)</f>
        <v>0</v>
      </c>
      <c r="K34" s="189">
        <f>'5. DL soc.econom. analīze'!H23*(1+$E34)</f>
        <v>0</v>
      </c>
      <c r="L34" s="189">
        <f>'5. DL soc.econom. analīze'!I23*(1+$E34)</f>
        <v>0</v>
      </c>
      <c r="M34" s="189">
        <f>'5. DL soc.econom. analīze'!J23*(1+$E34)</f>
        <v>0</v>
      </c>
      <c r="N34" s="189">
        <f>'5. DL soc.econom. analīze'!K23*(1+$E34)</f>
        <v>0</v>
      </c>
      <c r="O34" s="189">
        <f>'5. DL soc.econom. analīze'!L23*(1+$E34)</f>
        <v>0</v>
      </c>
      <c r="P34" s="189">
        <f>'5. DL soc.econom. analīze'!M23*(1+$E34)</f>
        <v>0</v>
      </c>
      <c r="Q34" s="189">
        <f>'5. DL soc.econom. analīze'!N23*(1+$E34)</f>
        <v>0</v>
      </c>
      <c r="R34" s="189">
        <f>'5. DL soc.econom. analīze'!O23*(1+$E34)</f>
        <v>0</v>
      </c>
      <c r="S34" s="189">
        <f>'5. DL soc.econom. analīze'!P23*(1+$E34)</f>
        <v>0</v>
      </c>
      <c r="T34" s="189">
        <f>'5. DL soc.econom. analīze'!Q23*(1+$E34)</f>
        <v>0</v>
      </c>
      <c r="U34" s="189">
        <f>'5. DL soc.econom. analīze'!R23*(1+$E34)</f>
        <v>0</v>
      </c>
      <c r="V34" s="189">
        <f>'5. DL soc.econom. analīze'!S23*(1+$E34)</f>
        <v>0</v>
      </c>
      <c r="W34" s="189">
        <f>'5. DL soc.econom. analīze'!T23*(1+$E34)</f>
        <v>0</v>
      </c>
      <c r="X34" s="189">
        <f>'5. DL soc.econom. analīze'!U23*(1+$E34)</f>
        <v>0</v>
      </c>
      <c r="Y34" s="189">
        <f>'5. DL soc.econom. analīze'!V23*(1+$E34)</f>
        <v>0</v>
      </c>
      <c r="Z34" s="189">
        <f>'5. DL soc.econom. analīze'!W23*(1+$E34)</f>
        <v>0</v>
      </c>
      <c r="AA34" s="189">
        <f>'5. DL soc.econom. analīze'!X23*(1+$E34)</f>
        <v>0</v>
      </c>
      <c r="AB34" s="189">
        <f>'5. DL soc.econom. analīze'!Y23*(1+$E34)</f>
        <v>0</v>
      </c>
      <c r="AC34" s="189">
        <f>'5. DL soc.econom. analīze'!Z23*(1+$E34)</f>
        <v>0</v>
      </c>
      <c r="AD34" s="189">
        <f>'5. DL soc.econom. analīze'!AA23*(1+$E34)</f>
        <v>0</v>
      </c>
      <c r="AE34" s="189">
        <f>'5. DL soc.econom. analīze'!AB23*(1+$E34)</f>
        <v>0</v>
      </c>
      <c r="AF34" s="189">
        <f>'5. DL soc.econom. analīze'!AC23*(1+$E34)</f>
        <v>0</v>
      </c>
      <c r="AG34" s="189">
        <f>'5. DL soc.econom. analīze'!AD23*(1+$E34)</f>
        <v>0</v>
      </c>
      <c r="AH34" s="189">
        <f>'5. DL soc.econom. analīze'!AE23*(1+$E34)</f>
        <v>0</v>
      </c>
      <c r="AI34" s="189">
        <f>'5. DL soc.econom. analīze'!AF23*(1+$E34)</f>
        <v>0</v>
      </c>
      <c r="AJ34" s="189">
        <f>'5. DL soc.econom. analīze'!AG23*(1+$E34)</f>
        <v>0</v>
      </c>
      <c r="AK34" s="222">
        <f t="shared" si="11"/>
        <v>0</v>
      </c>
      <c r="AL34" s="266"/>
    </row>
    <row r="35" spans="1:38" ht="13.5" customHeight="1">
      <c r="A35" s="30"/>
      <c r="B35" s="63" t="s">
        <v>401</v>
      </c>
      <c r="C35" s="101" t="str">
        <f>'5. DL soc.econom. analīze'!B24</f>
        <v>Zaudējumi...</v>
      </c>
      <c r="D35" s="86"/>
      <c r="E35" s="385">
        <v>0.1</v>
      </c>
      <c r="F35" s="92" t="s">
        <v>178</v>
      </c>
      <c r="G35" s="189">
        <f>'5. DL soc.econom. analīze'!D24*(1+$E35)</f>
        <v>0</v>
      </c>
      <c r="H35" s="189">
        <f>'5. DL soc.econom. analīze'!E24*(1+$E35)</f>
        <v>0</v>
      </c>
      <c r="I35" s="189">
        <f>'5. DL soc.econom. analīze'!F24*(1+$E35)</f>
        <v>0</v>
      </c>
      <c r="J35" s="189">
        <f>'5. DL soc.econom. analīze'!G24*(1+$E35)</f>
        <v>0</v>
      </c>
      <c r="K35" s="189">
        <f>'5. DL soc.econom. analīze'!H24*(1+$E35)</f>
        <v>0</v>
      </c>
      <c r="L35" s="189">
        <f>'5. DL soc.econom. analīze'!I24*(1+$E35)</f>
        <v>0</v>
      </c>
      <c r="M35" s="189">
        <f>'5. DL soc.econom. analīze'!J24*(1+$E35)</f>
        <v>0</v>
      </c>
      <c r="N35" s="189">
        <f>'5. DL soc.econom. analīze'!K24*(1+$E35)</f>
        <v>0</v>
      </c>
      <c r="O35" s="189">
        <f>'5. DL soc.econom. analīze'!L24*(1+$E35)</f>
        <v>0</v>
      </c>
      <c r="P35" s="189">
        <f>'5. DL soc.econom. analīze'!M24*(1+$E35)</f>
        <v>0</v>
      </c>
      <c r="Q35" s="189">
        <f>'5. DL soc.econom. analīze'!N24*(1+$E35)</f>
        <v>0</v>
      </c>
      <c r="R35" s="189">
        <f>'5. DL soc.econom. analīze'!O24*(1+$E35)</f>
        <v>0</v>
      </c>
      <c r="S35" s="189">
        <f>'5. DL soc.econom. analīze'!P24*(1+$E35)</f>
        <v>0</v>
      </c>
      <c r="T35" s="189">
        <f>'5. DL soc.econom. analīze'!Q24*(1+$E35)</f>
        <v>0</v>
      </c>
      <c r="U35" s="189">
        <f>'5. DL soc.econom. analīze'!R24*(1+$E35)</f>
        <v>0</v>
      </c>
      <c r="V35" s="189">
        <f>'5. DL soc.econom. analīze'!S24*(1+$E35)</f>
        <v>0</v>
      </c>
      <c r="W35" s="189">
        <f>'5. DL soc.econom. analīze'!T24*(1+$E35)</f>
        <v>0</v>
      </c>
      <c r="X35" s="189">
        <f>'5. DL soc.econom. analīze'!U24*(1+$E35)</f>
        <v>0</v>
      </c>
      <c r="Y35" s="189">
        <f>'5. DL soc.econom. analīze'!V24*(1+$E35)</f>
        <v>0</v>
      </c>
      <c r="Z35" s="189">
        <f>'5. DL soc.econom. analīze'!W24*(1+$E35)</f>
        <v>0</v>
      </c>
      <c r="AA35" s="189">
        <f>'5. DL soc.econom. analīze'!X24*(1+$E35)</f>
        <v>0</v>
      </c>
      <c r="AB35" s="189">
        <f>'5. DL soc.econom. analīze'!Y24*(1+$E35)</f>
        <v>0</v>
      </c>
      <c r="AC35" s="189">
        <f>'5. DL soc.econom. analīze'!Z24*(1+$E35)</f>
        <v>0</v>
      </c>
      <c r="AD35" s="189">
        <f>'5. DL soc.econom. analīze'!AA24*(1+$E35)</f>
        <v>0</v>
      </c>
      <c r="AE35" s="189">
        <f>'5. DL soc.econom. analīze'!AB24*(1+$E35)</f>
        <v>0</v>
      </c>
      <c r="AF35" s="189">
        <f>'5. DL soc.econom. analīze'!AC24*(1+$E35)</f>
        <v>0</v>
      </c>
      <c r="AG35" s="189">
        <f>'5. DL soc.econom. analīze'!AD24*(1+$E35)</f>
        <v>0</v>
      </c>
      <c r="AH35" s="189">
        <f>'5. DL soc.econom. analīze'!AE24*(1+$E35)</f>
        <v>0</v>
      </c>
      <c r="AI35" s="189">
        <f>'5. DL soc.econom. analīze'!AF24*(1+$E35)</f>
        <v>0</v>
      </c>
      <c r="AJ35" s="189">
        <f>'5. DL soc.econom. analīze'!AG24*(1+$E35)</f>
        <v>0</v>
      </c>
      <c r="AK35" s="222">
        <f t="shared" si="11"/>
        <v>0</v>
      </c>
      <c r="AL35" s="266"/>
    </row>
    <row r="36" spans="1:38">
      <c r="A36" s="30"/>
      <c r="B36" s="63" t="s">
        <v>402</v>
      </c>
      <c r="C36" s="101" t="str">
        <f>'5. DL soc.econom. analīze'!B25</f>
        <v>Zaudējumi...</v>
      </c>
      <c r="D36" s="86"/>
      <c r="E36" s="385">
        <v>0.1</v>
      </c>
      <c r="F36" s="92" t="s">
        <v>178</v>
      </c>
      <c r="G36" s="189">
        <f>'5. DL soc.econom. analīze'!D25*(1+$E36)</f>
        <v>0</v>
      </c>
      <c r="H36" s="189">
        <f>'5. DL soc.econom. analīze'!E25*(1+$E36)</f>
        <v>0</v>
      </c>
      <c r="I36" s="189">
        <f>'5. DL soc.econom. analīze'!F25*(1+$E36)</f>
        <v>0</v>
      </c>
      <c r="J36" s="189">
        <f>'5. DL soc.econom. analīze'!G25*(1+$E36)</f>
        <v>0</v>
      </c>
      <c r="K36" s="189">
        <f>'5. DL soc.econom. analīze'!H25*(1+$E36)</f>
        <v>0</v>
      </c>
      <c r="L36" s="189">
        <f>'5. DL soc.econom. analīze'!I25*(1+$E36)</f>
        <v>0</v>
      </c>
      <c r="M36" s="189">
        <f>'5. DL soc.econom. analīze'!J25*(1+$E36)</f>
        <v>0</v>
      </c>
      <c r="N36" s="189">
        <f>'5. DL soc.econom. analīze'!K25*(1+$E36)</f>
        <v>0</v>
      </c>
      <c r="O36" s="189">
        <f>'5. DL soc.econom. analīze'!L25*(1+$E36)</f>
        <v>0</v>
      </c>
      <c r="P36" s="189">
        <f>'5. DL soc.econom. analīze'!M25*(1+$E36)</f>
        <v>0</v>
      </c>
      <c r="Q36" s="189">
        <f>'5. DL soc.econom. analīze'!N25*(1+$E36)</f>
        <v>0</v>
      </c>
      <c r="R36" s="189">
        <f>'5. DL soc.econom. analīze'!O25*(1+$E36)</f>
        <v>0</v>
      </c>
      <c r="S36" s="189">
        <f>'5. DL soc.econom. analīze'!P25*(1+$E36)</f>
        <v>0</v>
      </c>
      <c r="T36" s="189">
        <f>'5. DL soc.econom. analīze'!Q25*(1+$E36)</f>
        <v>0</v>
      </c>
      <c r="U36" s="189">
        <f>'5. DL soc.econom. analīze'!R25*(1+$E36)</f>
        <v>0</v>
      </c>
      <c r="V36" s="189">
        <f>'5. DL soc.econom. analīze'!S25*(1+$E36)</f>
        <v>0</v>
      </c>
      <c r="W36" s="189">
        <f>'5. DL soc.econom. analīze'!T25*(1+$E36)</f>
        <v>0</v>
      </c>
      <c r="X36" s="189">
        <f>'5. DL soc.econom. analīze'!U25*(1+$E36)</f>
        <v>0</v>
      </c>
      <c r="Y36" s="189">
        <f>'5. DL soc.econom. analīze'!V25*(1+$E36)</f>
        <v>0</v>
      </c>
      <c r="Z36" s="189">
        <f>'5. DL soc.econom. analīze'!W25*(1+$E36)</f>
        <v>0</v>
      </c>
      <c r="AA36" s="189">
        <f>'5. DL soc.econom. analīze'!X25*(1+$E36)</f>
        <v>0</v>
      </c>
      <c r="AB36" s="189">
        <f>'5. DL soc.econom. analīze'!Y25*(1+$E36)</f>
        <v>0</v>
      </c>
      <c r="AC36" s="189">
        <f>'5. DL soc.econom. analīze'!Z25*(1+$E36)</f>
        <v>0</v>
      </c>
      <c r="AD36" s="189">
        <f>'5. DL soc.econom. analīze'!AA25*(1+$E36)</f>
        <v>0</v>
      </c>
      <c r="AE36" s="189">
        <f>'5. DL soc.econom. analīze'!AB25*(1+$E36)</f>
        <v>0</v>
      </c>
      <c r="AF36" s="189">
        <f>'5. DL soc.econom. analīze'!AC25*(1+$E36)</f>
        <v>0</v>
      </c>
      <c r="AG36" s="189">
        <f>'5. DL soc.econom. analīze'!AD25*(1+$E36)</f>
        <v>0</v>
      </c>
      <c r="AH36" s="189">
        <f>'5. DL soc.econom. analīze'!AE25*(1+$E36)</f>
        <v>0</v>
      </c>
      <c r="AI36" s="189">
        <f>'5. DL soc.econom. analīze'!AF25*(1+$E36)</f>
        <v>0</v>
      </c>
      <c r="AJ36" s="189">
        <f>'5. DL soc.econom. analīze'!AG25*(1+$E36)</f>
        <v>0</v>
      </c>
      <c r="AK36" s="222">
        <f t="shared" si="11"/>
        <v>0</v>
      </c>
      <c r="AL36" s="266"/>
    </row>
    <row r="37" spans="1:38" s="52" customFormat="1">
      <c r="A37" s="54"/>
      <c r="B37" s="55" t="s">
        <v>47</v>
      </c>
      <c r="C37" s="55" t="s">
        <v>313</v>
      </c>
      <c r="D37" s="59"/>
      <c r="E37" s="246"/>
      <c r="F37" s="92" t="s">
        <v>178</v>
      </c>
      <c r="G37" s="254">
        <f>SUM(G38:G43)</f>
        <v>0</v>
      </c>
      <c r="H37" s="254">
        <f t="shared" ref="H37:J37" si="12">SUM(H38:H43)</f>
        <v>0</v>
      </c>
      <c r="I37" s="254">
        <f t="shared" si="12"/>
        <v>0</v>
      </c>
      <c r="J37" s="254">
        <f t="shared" si="12"/>
        <v>0</v>
      </c>
      <c r="K37" s="254">
        <f t="shared" ref="K37:AJ37" si="13">SUM(K38:K43)</f>
        <v>0</v>
      </c>
      <c r="L37" s="254">
        <f t="shared" si="13"/>
        <v>0</v>
      </c>
      <c r="M37" s="254">
        <f t="shared" si="13"/>
        <v>0</v>
      </c>
      <c r="N37" s="254">
        <f t="shared" si="13"/>
        <v>0</v>
      </c>
      <c r="O37" s="254">
        <f t="shared" si="13"/>
        <v>0</v>
      </c>
      <c r="P37" s="254">
        <f t="shared" si="13"/>
        <v>0</v>
      </c>
      <c r="Q37" s="254">
        <f t="shared" si="13"/>
        <v>0</v>
      </c>
      <c r="R37" s="254">
        <f t="shared" si="13"/>
        <v>0</v>
      </c>
      <c r="S37" s="254">
        <f t="shared" si="13"/>
        <v>0</v>
      </c>
      <c r="T37" s="254">
        <f t="shared" si="13"/>
        <v>0</v>
      </c>
      <c r="U37" s="254">
        <f t="shared" si="13"/>
        <v>0</v>
      </c>
      <c r="V37" s="254">
        <f t="shared" si="13"/>
        <v>0</v>
      </c>
      <c r="W37" s="254">
        <f t="shared" si="13"/>
        <v>0</v>
      </c>
      <c r="X37" s="254">
        <f t="shared" si="13"/>
        <v>0</v>
      </c>
      <c r="Y37" s="254">
        <f t="shared" si="13"/>
        <v>0</v>
      </c>
      <c r="Z37" s="254">
        <f t="shared" si="13"/>
        <v>0</v>
      </c>
      <c r="AA37" s="254">
        <f t="shared" si="13"/>
        <v>0</v>
      </c>
      <c r="AB37" s="254">
        <f t="shared" si="13"/>
        <v>0</v>
      </c>
      <c r="AC37" s="254">
        <f t="shared" si="13"/>
        <v>0</v>
      </c>
      <c r="AD37" s="254">
        <f t="shared" si="13"/>
        <v>0</v>
      </c>
      <c r="AE37" s="254">
        <f t="shared" si="13"/>
        <v>0</v>
      </c>
      <c r="AF37" s="254">
        <f t="shared" si="13"/>
        <v>0</v>
      </c>
      <c r="AG37" s="254">
        <f t="shared" si="13"/>
        <v>0</v>
      </c>
      <c r="AH37" s="254">
        <f t="shared" si="13"/>
        <v>0</v>
      </c>
      <c r="AI37" s="254">
        <f t="shared" si="13"/>
        <v>0</v>
      </c>
      <c r="AJ37" s="254">
        <f t="shared" si="13"/>
        <v>0</v>
      </c>
      <c r="AK37" s="222">
        <f t="shared" si="2"/>
        <v>0</v>
      </c>
      <c r="AL37" s="266"/>
    </row>
    <row r="38" spans="1:38">
      <c r="A38" s="30"/>
      <c r="B38" s="63" t="s">
        <v>122</v>
      </c>
      <c r="C38" s="116" t="str">
        <f>'3. DL invest.n.pl.AR pr.'!C17</f>
        <v>Darbības izmaksas....</v>
      </c>
      <c r="D38" s="53"/>
      <c r="E38" s="385">
        <v>0.1</v>
      </c>
      <c r="F38" s="92" t="s">
        <v>178</v>
      </c>
      <c r="G38" s="189">
        <f>('3. DL invest.n.pl.AR pr.'!F17-'2. DL invest.n.pl.BEZ pr.'!E17)*(1+$E38)</f>
        <v>0</v>
      </c>
      <c r="H38" s="189">
        <f>('3. DL invest.n.pl.AR pr.'!G17-'2. DL invest.n.pl.BEZ pr.'!F17)*(1+$E38)</f>
        <v>0</v>
      </c>
      <c r="I38" s="189">
        <f>('3. DL invest.n.pl.AR pr.'!H17-'2. DL invest.n.pl.BEZ pr.'!G17)*(1+$E38)</f>
        <v>0</v>
      </c>
      <c r="J38" s="189">
        <f>('3. DL invest.n.pl.AR pr.'!I17-'2. DL invest.n.pl.BEZ pr.'!H17)*(1+$E38)</f>
        <v>0</v>
      </c>
      <c r="K38" s="189">
        <f>('3. DL invest.n.pl.AR pr.'!J17-'2. DL invest.n.pl.BEZ pr.'!I17)*(1+$E38)</f>
        <v>0</v>
      </c>
      <c r="L38" s="189">
        <f>('3. DL invest.n.pl.AR pr.'!K17-'2. DL invest.n.pl.BEZ pr.'!J17)*(1+$E38)</f>
        <v>0</v>
      </c>
      <c r="M38" s="189">
        <f>('3. DL invest.n.pl.AR pr.'!L17-'2. DL invest.n.pl.BEZ pr.'!K17)*(1+$E38)</f>
        <v>0</v>
      </c>
      <c r="N38" s="189">
        <f>('3. DL invest.n.pl.AR pr.'!M17-'2. DL invest.n.pl.BEZ pr.'!L17)*(1+$E38)</f>
        <v>0</v>
      </c>
      <c r="O38" s="189">
        <f>('3. DL invest.n.pl.AR pr.'!N17-'2. DL invest.n.pl.BEZ pr.'!M17)*(1+$E38)</f>
        <v>0</v>
      </c>
      <c r="P38" s="189">
        <f>('3. DL invest.n.pl.AR pr.'!O17-'2. DL invest.n.pl.BEZ pr.'!N17)*(1+$E38)</f>
        <v>0</v>
      </c>
      <c r="Q38" s="189">
        <f>('3. DL invest.n.pl.AR pr.'!P17-'2. DL invest.n.pl.BEZ pr.'!O17)*(1+$E38)</f>
        <v>0</v>
      </c>
      <c r="R38" s="189">
        <f>('3. DL invest.n.pl.AR pr.'!Q17-'2. DL invest.n.pl.BEZ pr.'!P17)*(1+$E38)</f>
        <v>0</v>
      </c>
      <c r="S38" s="189">
        <f>('3. DL invest.n.pl.AR pr.'!R17-'2. DL invest.n.pl.BEZ pr.'!Q17)*(1+$E38)</f>
        <v>0</v>
      </c>
      <c r="T38" s="189">
        <f>('3. DL invest.n.pl.AR pr.'!S17-'2. DL invest.n.pl.BEZ pr.'!R17)*(1+$E38)</f>
        <v>0</v>
      </c>
      <c r="U38" s="189">
        <f>('3. DL invest.n.pl.AR pr.'!T17-'2. DL invest.n.pl.BEZ pr.'!S17)*(1+$E38)</f>
        <v>0</v>
      </c>
      <c r="V38" s="189">
        <f>('3. DL invest.n.pl.AR pr.'!U17-'2. DL invest.n.pl.BEZ pr.'!T17)*(1+$E38)</f>
        <v>0</v>
      </c>
      <c r="W38" s="189">
        <f>('3. DL invest.n.pl.AR pr.'!V17-'2. DL invest.n.pl.BEZ pr.'!U17)*(1+$E38)</f>
        <v>0</v>
      </c>
      <c r="X38" s="189">
        <f>('3. DL invest.n.pl.AR pr.'!W17-'2. DL invest.n.pl.BEZ pr.'!V17)*(1+$E38)</f>
        <v>0</v>
      </c>
      <c r="Y38" s="189">
        <f>('3. DL invest.n.pl.AR pr.'!X17-'2. DL invest.n.pl.BEZ pr.'!W17)*(1+$E38)</f>
        <v>0</v>
      </c>
      <c r="Z38" s="189">
        <f>('3. DL invest.n.pl.AR pr.'!Y17-'2. DL invest.n.pl.BEZ pr.'!X17)*(1+$E38)</f>
        <v>0</v>
      </c>
      <c r="AA38" s="189">
        <f>('3. DL invest.n.pl.AR pr.'!Z17-'2. DL invest.n.pl.BEZ pr.'!Y17)*(1+$E38)</f>
        <v>0</v>
      </c>
      <c r="AB38" s="189">
        <f>('3. DL invest.n.pl.AR pr.'!AA17-'2. DL invest.n.pl.BEZ pr.'!Z17)*(1+$E38)</f>
        <v>0</v>
      </c>
      <c r="AC38" s="189">
        <f>('3. DL invest.n.pl.AR pr.'!AB17-'2. DL invest.n.pl.BEZ pr.'!AA17)*(1+$E38)</f>
        <v>0</v>
      </c>
      <c r="AD38" s="189">
        <f>('3. DL invest.n.pl.AR pr.'!AC17-'2. DL invest.n.pl.BEZ pr.'!AB17)*(1+$E38)</f>
        <v>0</v>
      </c>
      <c r="AE38" s="189">
        <f>('3. DL invest.n.pl.AR pr.'!AD17-'2. DL invest.n.pl.BEZ pr.'!AC17)*(1+$E38)</f>
        <v>0</v>
      </c>
      <c r="AF38" s="189">
        <f>('3. DL invest.n.pl.AR pr.'!AE17-'2. DL invest.n.pl.BEZ pr.'!AD17)*(1+$E38)</f>
        <v>0</v>
      </c>
      <c r="AG38" s="189">
        <f>('3. DL invest.n.pl.AR pr.'!AF17-'2. DL invest.n.pl.BEZ pr.'!AE17)*(1+$E38)</f>
        <v>0</v>
      </c>
      <c r="AH38" s="189">
        <f>('3. DL invest.n.pl.AR pr.'!AG17-'2. DL invest.n.pl.BEZ pr.'!AF17)*(1+$E38)</f>
        <v>0</v>
      </c>
      <c r="AI38" s="189">
        <f>('3. DL invest.n.pl.AR pr.'!AH17-'2. DL invest.n.pl.BEZ pr.'!AG17)*(1+$E38)</f>
        <v>0</v>
      </c>
      <c r="AJ38" s="189">
        <f>('3. DL invest.n.pl.AR pr.'!AI17-'2. DL invest.n.pl.BEZ pr.'!AH17)*(1+$E38)</f>
        <v>0</v>
      </c>
      <c r="AK38" s="222">
        <f t="shared" si="2"/>
        <v>0</v>
      </c>
      <c r="AL38" s="266"/>
    </row>
    <row r="39" spans="1:38">
      <c r="A39" s="30"/>
      <c r="B39" s="63" t="s">
        <v>182</v>
      </c>
      <c r="C39" s="116" t="str">
        <f>'3. DL invest.n.pl.AR pr.'!C18</f>
        <v>Darbības izmaksas....</v>
      </c>
      <c r="D39" s="53"/>
      <c r="E39" s="385">
        <v>0.1</v>
      </c>
      <c r="F39" s="92" t="s">
        <v>178</v>
      </c>
      <c r="G39" s="189">
        <f>('3. DL invest.n.pl.AR pr.'!F18-'2. DL invest.n.pl.BEZ pr.'!E18)*(1+$E39)</f>
        <v>0</v>
      </c>
      <c r="H39" s="189">
        <f>('3. DL invest.n.pl.AR pr.'!G18-'2. DL invest.n.pl.BEZ pr.'!F18)*(1+$E39)</f>
        <v>0</v>
      </c>
      <c r="I39" s="189">
        <f>('3. DL invest.n.pl.AR pr.'!H18-'2. DL invest.n.pl.BEZ pr.'!G18)*(1+$E39)</f>
        <v>0</v>
      </c>
      <c r="J39" s="189">
        <f>('3. DL invest.n.pl.AR pr.'!I18-'2. DL invest.n.pl.BEZ pr.'!H18)*(1+$E39)</f>
        <v>0</v>
      </c>
      <c r="K39" s="189">
        <f>('3. DL invest.n.pl.AR pr.'!J18-'2. DL invest.n.pl.BEZ pr.'!I18)*(1+$E39)</f>
        <v>0</v>
      </c>
      <c r="L39" s="189">
        <f>('3. DL invest.n.pl.AR pr.'!K18-'2. DL invest.n.pl.BEZ pr.'!J18)*(1+$E39)</f>
        <v>0</v>
      </c>
      <c r="M39" s="189">
        <f>('3. DL invest.n.pl.AR pr.'!L18-'2. DL invest.n.pl.BEZ pr.'!K18)*(1+$E39)</f>
        <v>0</v>
      </c>
      <c r="N39" s="189">
        <f>('3. DL invest.n.pl.AR pr.'!M18-'2. DL invest.n.pl.BEZ pr.'!L18)*(1+$E39)</f>
        <v>0</v>
      </c>
      <c r="O39" s="189">
        <f>('3. DL invest.n.pl.AR pr.'!N18-'2. DL invest.n.pl.BEZ pr.'!M18)*(1+$E39)</f>
        <v>0</v>
      </c>
      <c r="P39" s="189">
        <f>('3. DL invest.n.pl.AR pr.'!O18-'2. DL invest.n.pl.BEZ pr.'!N18)*(1+$E39)</f>
        <v>0</v>
      </c>
      <c r="Q39" s="189">
        <f>('3. DL invest.n.pl.AR pr.'!P18-'2. DL invest.n.pl.BEZ pr.'!O18)*(1+$E39)</f>
        <v>0</v>
      </c>
      <c r="R39" s="189">
        <f>('3. DL invest.n.pl.AR pr.'!Q18-'2. DL invest.n.pl.BEZ pr.'!P18)*(1+$E39)</f>
        <v>0</v>
      </c>
      <c r="S39" s="189">
        <f>('3. DL invest.n.pl.AR pr.'!R18-'2. DL invest.n.pl.BEZ pr.'!Q18)*(1+$E39)</f>
        <v>0</v>
      </c>
      <c r="T39" s="189">
        <f>('3. DL invest.n.pl.AR pr.'!S18-'2. DL invest.n.pl.BEZ pr.'!R18)*(1+$E39)</f>
        <v>0</v>
      </c>
      <c r="U39" s="189">
        <f>('3. DL invest.n.pl.AR pr.'!T18-'2. DL invest.n.pl.BEZ pr.'!S18)*(1+$E39)</f>
        <v>0</v>
      </c>
      <c r="V39" s="189">
        <f>('3. DL invest.n.pl.AR pr.'!U18-'2. DL invest.n.pl.BEZ pr.'!T18)*(1+$E39)</f>
        <v>0</v>
      </c>
      <c r="W39" s="189">
        <f>('3. DL invest.n.pl.AR pr.'!V18-'2. DL invest.n.pl.BEZ pr.'!U18)*(1+$E39)</f>
        <v>0</v>
      </c>
      <c r="X39" s="189">
        <f>('3. DL invest.n.pl.AR pr.'!W18-'2. DL invest.n.pl.BEZ pr.'!V18)*(1+$E39)</f>
        <v>0</v>
      </c>
      <c r="Y39" s="189">
        <f>('3. DL invest.n.pl.AR pr.'!X18-'2. DL invest.n.pl.BEZ pr.'!W18)*(1+$E39)</f>
        <v>0</v>
      </c>
      <c r="Z39" s="189">
        <f>('3. DL invest.n.pl.AR pr.'!Y18-'2. DL invest.n.pl.BEZ pr.'!X18)*(1+$E39)</f>
        <v>0</v>
      </c>
      <c r="AA39" s="189">
        <f>('3. DL invest.n.pl.AR pr.'!Z18-'2. DL invest.n.pl.BEZ pr.'!Y18)*(1+$E39)</f>
        <v>0</v>
      </c>
      <c r="AB39" s="189">
        <f>('3. DL invest.n.pl.AR pr.'!AA18-'2. DL invest.n.pl.BEZ pr.'!Z18)*(1+$E39)</f>
        <v>0</v>
      </c>
      <c r="AC39" s="189">
        <f>('3. DL invest.n.pl.AR pr.'!AB18-'2. DL invest.n.pl.BEZ pr.'!AA18)*(1+$E39)</f>
        <v>0</v>
      </c>
      <c r="AD39" s="189">
        <f>('3. DL invest.n.pl.AR pr.'!AC18-'2. DL invest.n.pl.BEZ pr.'!AB18)*(1+$E39)</f>
        <v>0</v>
      </c>
      <c r="AE39" s="189">
        <f>('3. DL invest.n.pl.AR pr.'!AD18-'2. DL invest.n.pl.BEZ pr.'!AC18)*(1+$E39)</f>
        <v>0</v>
      </c>
      <c r="AF39" s="189">
        <f>('3. DL invest.n.pl.AR pr.'!AE18-'2. DL invest.n.pl.BEZ pr.'!AD18)*(1+$E39)</f>
        <v>0</v>
      </c>
      <c r="AG39" s="189">
        <f>('3. DL invest.n.pl.AR pr.'!AF18-'2. DL invest.n.pl.BEZ pr.'!AE18)*(1+$E39)</f>
        <v>0</v>
      </c>
      <c r="AH39" s="189">
        <f>('3. DL invest.n.pl.AR pr.'!AG18-'2. DL invest.n.pl.BEZ pr.'!AF18)*(1+$E39)</f>
        <v>0</v>
      </c>
      <c r="AI39" s="189">
        <f>('3. DL invest.n.pl.AR pr.'!AH18-'2. DL invest.n.pl.BEZ pr.'!AG18)*(1+$E39)</f>
        <v>0</v>
      </c>
      <c r="AJ39" s="189">
        <f>('3. DL invest.n.pl.AR pr.'!AI18-'2. DL invest.n.pl.BEZ pr.'!AH18)*(1+$E39)</f>
        <v>0</v>
      </c>
      <c r="AK39" s="222">
        <f t="shared" si="2"/>
        <v>0</v>
      </c>
      <c r="AL39" s="266" t="b">
        <f>AK39='3. DL invest.n.pl.AR pr.'!AJ19</f>
        <v>1</v>
      </c>
    </row>
    <row r="40" spans="1:38">
      <c r="A40" s="30"/>
      <c r="B40" s="63" t="s">
        <v>183</v>
      </c>
      <c r="C40" s="116" t="str">
        <f>'3. DL invest.n.pl.AR pr.'!C19</f>
        <v>Darbības izmaksas....</v>
      </c>
      <c r="D40" s="53"/>
      <c r="E40" s="385">
        <v>0.1</v>
      </c>
      <c r="F40" s="92" t="s">
        <v>178</v>
      </c>
      <c r="G40" s="189">
        <f>('3. DL invest.n.pl.AR pr.'!F19-'2. DL invest.n.pl.BEZ pr.'!E19)*(1+$E40)</f>
        <v>0</v>
      </c>
      <c r="H40" s="189">
        <f>('3. DL invest.n.pl.AR pr.'!G19-'2. DL invest.n.pl.BEZ pr.'!F19)*(1+$E40)</f>
        <v>0</v>
      </c>
      <c r="I40" s="189">
        <f>('3. DL invest.n.pl.AR pr.'!H19-'2. DL invest.n.pl.BEZ pr.'!G19)*(1+$E40)</f>
        <v>0</v>
      </c>
      <c r="J40" s="189">
        <f>('3. DL invest.n.pl.AR pr.'!I19-'2. DL invest.n.pl.BEZ pr.'!H19)*(1+$E40)</f>
        <v>0</v>
      </c>
      <c r="K40" s="189">
        <f>('3. DL invest.n.pl.AR pr.'!J19-'2. DL invest.n.pl.BEZ pr.'!I19)*(1+$E40)</f>
        <v>0</v>
      </c>
      <c r="L40" s="189">
        <f>('3. DL invest.n.pl.AR pr.'!K19-'2. DL invest.n.pl.BEZ pr.'!J19)*(1+$E40)</f>
        <v>0</v>
      </c>
      <c r="M40" s="189">
        <f>('3. DL invest.n.pl.AR pr.'!L19-'2. DL invest.n.pl.BEZ pr.'!K19)*(1+$E40)</f>
        <v>0</v>
      </c>
      <c r="N40" s="189">
        <f>('3. DL invest.n.pl.AR pr.'!M19-'2. DL invest.n.pl.BEZ pr.'!L19)*(1+$E40)</f>
        <v>0</v>
      </c>
      <c r="O40" s="189">
        <f>('3. DL invest.n.pl.AR pr.'!N19-'2. DL invest.n.pl.BEZ pr.'!M19)*(1+$E40)</f>
        <v>0</v>
      </c>
      <c r="P40" s="189">
        <f>('3. DL invest.n.pl.AR pr.'!O19-'2. DL invest.n.pl.BEZ pr.'!N19)*(1+$E40)</f>
        <v>0</v>
      </c>
      <c r="Q40" s="189">
        <f>('3. DL invest.n.pl.AR pr.'!P19-'2. DL invest.n.pl.BEZ pr.'!O19)*(1+$E40)</f>
        <v>0</v>
      </c>
      <c r="R40" s="189">
        <f>('3. DL invest.n.pl.AR pr.'!Q19-'2. DL invest.n.pl.BEZ pr.'!P19)*(1+$E40)</f>
        <v>0</v>
      </c>
      <c r="S40" s="189">
        <f>('3. DL invest.n.pl.AR pr.'!R19-'2. DL invest.n.pl.BEZ pr.'!Q19)*(1+$E40)</f>
        <v>0</v>
      </c>
      <c r="T40" s="189">
        <f>('3. DL invest.n.pl.AR pr.'!S19-'2. DL invest.n.pl.BEZ pr.'!R19)*(1+$E40)</f>
        <v>0</v>
      </c>
      <c r="U40" s="189">
        <f>('3. DL invest.n.pl.AR pr.'!T19-'2. DL invest.n.pl.BEZ pr.'!S19)*(1+$E40)</f>
        <v>0</v>
      </c>
      <c r="V40" s="189">
        <f>('3. DL invest.n.pl.AR pr.'!U19-'2. DL invest.n.pl.BEZ pr.'!T19)*(1+$E40)</f>
        <v>0</v>
      </c>
      <c r="W40" s="189">
        <f>('3. DL invest.n.pl.AR pr.'!V19-'2. DL invest.n.pl.BEZ pr.'!U19)*(1+$E40)</f>
        <v>0</v>
      </c>
      <c r="X40" s="189">
        <f>('3. DL invest.n.pl.AR pr.'!W19-'2. DL invest.n.pl.BEZ pr.'!V19)*(1+$E40)</f>
        <v>0</v>
      </c>
      <c r="Y40" s="189">
        <f>('3. DL invest.n.pl.AR pr.'!X19-'2. DL invest.n.pl.BEZ pr.'!W19)*(1+$E40)</f>
        <v>0</v>
      </c>
      <c r="Z40" s="189">
        <f>('3. DL invest.n.pl.AR pr.'!Y19-'2. DL invest.n.pl.BEZ pr.'!X19)*(1+$E40)</f>
        <v>0</v>
      </c>
      <c r="AA40" s="189">
        <f>('3. DL invest.n.pl.AR pr.'!Z19-'2. DL invest.n.pl.BEZ pr.'!Y19)*(1+$E40)</f>
        <v>0</v>
      </c>
      <c r="AB40" s="189">
        <f>('3. DL invest.n.pl.AR pr.'!AA19-'2. DL invest.n.pl.BEZ pr.'!Z19)*(1+$E40)</f>
        <v>0</v>
      </c>
      <c r="AC40" s="189">
        <f>('3. DL invest.n.pl.AR pr.'!AB19-'2. DL invest.n.pl.BEZ pr.'!AA19)*(1+$E40)</f>
        <v>0</v>
      </c>
      <c r="AD40" s="189">
        <f>('3. DL invest.n.pl.AR pr.'!AC19-'2. DL invest.n.pl.BEZ pr.'!AB19)*(1+$E40)</f>
        <v>0</v>
      </c>
      <c r="AE40" s="189">
        <f>('3. DL invest.n.pl.AR pr.'!AD19-'2. DL invest.n.pl.BEZ pr.'!AC19)*(1+$E40)</f>
        <v>0</v>
      </c>
      <c r="AF40" s="189">
        <f>('3. DL invest.n.pl.AR pr.'!AE19-'2. DL invest.n.pl.BEZ pr.'!AD19)*(1+$E40)</f>
        <v>0</v>
      </c>
      <c r="AG40" s="189">
        <f>('3. DL invest.n.pl.AR pr.'!AF19-'2. DL invest.n.pl.BEZ pr.'!AE19)*(1+$E40)</f>
        <v>0</v>
      </c>
      <c r="AH40" s="189">
        <f>('3. DL invest.n.pl.AR pr.'!AG19-'2. DL invest.n.pl.BEZ pr.'!AF19)*(1+$E40)</f>
        <v>0</v>
      </c>
      <c r="AI40" s="189">
        <f>('3. DL invest.n.pl.AR pr.'!AH19-'2. DL invest.n.pl.BEZ pr.'!AG19)*(1+$E40)</f>
        <v>0</v>
      </c>
      <c r="AJ40" s="189">
        <f>('3. DL invest.n.pl.AR pr.'!AI19-'2. DL invest.n.pl.BEZ pr.'!AH19)*(1+$E40)</f>
        <v>0</v>
      </c>
      <c r="AK40" s="222">
        <f t="shared" si="2"/>
        <v>0</v>
      </c>
      <c r="AL40" s="266"/>
    </row>
    <row r="41" spans="1:38">
      <c r="A41" s="30"/>
      <c r="B41" s="63" t="s">
        <v>275</v>
      </c>
      <c r="C41" s="116" t="str">
        <f>'3. DL invest.n.pl.AR pr.'!C20</f>
        <v>Darbības izmaksas....</v>
      </c>
      <c r="D41" s="53"/>
      <c r="E41" s="385">
        <v>0.1</v>
      </c>
      <c r="F41" s="92" t="s">
        <v>178</v>
      </c>
      <c r="G41" s="189">
        <f>('3. DL invest.n.pl.AR pr.'!F20-'2. DL invest.n.pl.BEZ pr.'!E20)*(1+$E41)</f>
        <v>0</v>
      </c>
      <c r="H41" s="189">
        <f>('3. DL invest.n.pl.AR pr.'!G20-'2. DL invest.n.pl.BEZ pr.'!F20)*(1+$E41)</f>
        <v>0</v>
      </c>
      <c r="I41" s="189">
        <f>('3. DL invest.n.pl.AR pr.'!H20-'2. DL invest.n.pl.BEZ pr.'!G20)*(1+$E41)</f>
        <v>0</v>
      </c>
      <c r="J41" s="189">
        <f>('3. DL invest.n.pl.AR pr.'!I20-'2. DL invest.n.pl.BEZ pr.'!H20)*(1+$E41)</f>
        <v>0</v>
      </c>
      <c r="K41" s="189">
        <f>('3. DL invest.n.pl.AR pr.'!J20-'2. DL invest.n.pl.BEZ pr.'!I20)*(1+$E41)</f>
        <v>0</v>
      </c>
      <c r="L41" s="189">
        <f>('3. DL invest.n.pl.AR pr.'!K20-'2. DL invest.n.pl.BEZ pr.'!J20)*(1+$E41)</f>
        <v>0</v>
      </c>
      <c r="M41" s="189">
        <f>('3. DL invest.n.pl.AR pr.'!L20-'2. DL invest.n.pl.BEZ pr.'!K20)*(1+$E41)</f>
        <v>0</v>
      </c>
      <c r="N41" s="189">
        <f>('3. DL invest.n.pl.AR pr.'!M20-'2. DL invest.n.pl.BEZ pr.'!L20)*(1+$E41)</f>
        <v>0</v>
      </c>
      <c r="O41" s="189">
        <f>('3. DL invest.n.pl.AR pr.'!N20-'2. DL invest.n.pl.BEZ pr.'!M20)*(1+$E41)</f>
        <v>0</v>
      </c>
      <c r="P41" s="189">
        <f>('3. DL invest.n.pl.AR pr.'!O20-'2. DL invest.n.pl.BEZ pr.'!N20)*(1+$E41)</f>
        <v>0</v>
      </c>
      <c r="Q41" s="189">
        <f>('3. DL invest.n.pl.AR pr.'!P20-'2. DL invest.n.pl.BEZ pr.'!O20)*(1+$E41)</f>
        <v>0</v>
      </c>
      <c r="R41" s="189">
        <f>('3. DL invest.n.pl.AR pr.'!Q20-'2. DL invest.n.pl.BEZ pr.'!P20)*(1+$E41)</f>
        <v>0</v>
      </c>
      <c r="S41" s="189">
        <f>('3. DL invest.n.pl.AR pr.'!R20-'2. DL invest.n.pl.BEZ pr.'!Q20)*(1+$E41)</f>
        <v>0</v>
      </c>
      <c r="T41" s="189">
        <f>('3. DL invest.n.pl.AR pr.'!S20-'2. DL invest.n.pl.BEZ pr.'!R20)*(1+$E41)</f>
        <v>0</v>
      </c>
      <c r="U41" s="189">
        <f>('3. DL invest.n.pl.AR pr.'!T20-'2. DL invest.n.pl.BEZ pr.'!S20)*(1+$E41)</f>
        <v>0</v>
      </c>
      <c r="V41" s="189">
        <f>('3. DL invest.n.pl.AR pr.'!U20-'2. DL invest.n.pl.BEZ pr.'!T20)*(1+$E41)</f>
        <v>0</v>
      </c>
      <c r="W41" s="189">
        <f>('3. DL invest.n.pl.AR pr.'!V20-'2. DL invest.n.pl.BEZ pr.'!U20)*(1+$E41)</f>
        <v>0</v>
      </c>
      <c r="X41" s="189">
        <f>('3. DL invest.n.pl.AR pr.'!W20-'2. DL invest.n.pl.BEZ pr.'!V20)*(1+$E41)</f>
        <v>0</v>
      </c>
      <c r="Y41" s="189">
        <f>('3. DL invest.n.pl.AR pr.'!X20-'2. DL invest.n.pl.BEZ pr.'!W20)*(1+$E41)</f>
        <v>0</v>
      </c>
      <c r="Z41" s="189">
        <f>('3. DL invest.n.pl.AR pr.'!Y20-'2. DL invest.n.pl.BEZ pr.'!X20)*(1+$E41)</f>
        <v>0</v>
      </c>
      <c r="AA41" s="189">
        <f>('3. DL invest.n.pl.AR pr.'!Z20-'2. DL invest.n.pl.BEZ pr.'!Y20)*(1+$E41)</f>
        <v>0</v>
      </c>
      <c r="AB41" s="189">
        <f>('3. DL invest.n.pl.AR pr.'!AA20-'2. DL invest.n.pl.BEZ pr.'!Z20)*(1+$E41)</f>
        <v>0</v>
      </c>
      <c r="AC41" s="189">
        <f>('3. DL invest.n.pl.AR pr.'!AB20-'2. DL invest.n.pl.BEZ pr.'!AA20)*(1+$E41)</f>
        <v>0</v>
      </c>
      <c r="AD41" s="189">
        <f>('3. DL invest.n.pl.AR pr.'!AC20-'2. DL invest.n.pl.BEZ pr.'!AB20)*(1+$E41)</f>
        <v>0</v>
      </c>
      <c r="AE41" s="189">
        <f>('3. DL invest.n.pl.AR pr.'!AD20-'2. DL invest.n.pl.BEZ pr.'!AC20)*(1+$E41)</f>
        <v>0</v>
      </c>
      <c r="AF41" s="189">
        <f>('3. DL invest.n.pl.AR pr.'!AE20-'2. DL invest.n.pl.BEZ pr.'!AD20)*(1+$E41)</f>
        <v>0</v>
      </c>
      <c r="AG41" s="189">
        <f>('3. DL invest.n.pl.AR pr.'!AF20-'2. DL invest.n.pl.BEZ pr.'!AE20)*(1+$E41)</f>
        <v>0</v>
      </c>
      <c r="AH41" s="189">
        <f>('3. DL invest.n.pl.AR pr.'!AG20-'2. DL invest.n.pl.BEZ pr.'!AF20)*(1+$E41)</f>
        <v>0</v>
      </c>
      <c r="AI41" s="189">
        <f>('3. DL invest.n.pl.AR pr.'!AH20-'2. DL invest.n.pl.BEZ pr.'!AG20)*(1+$E41)</f>
        <v>0</v>
      </c>
      <c r="AJ41" s="189">
        <f>('3. DL invest.n.pl.AR pr.'!AI20-'2. DL invest.n.pl.BEZ pr.'!AH20)*(1+$E41)</f>
        <v>0</v>
      </c>
      <c r="AK41" s="222">
        <f t="shared" si="2"/>
        <v>0</v>
      </c>
      <c r="AL41" s="266"/>
    </row>
    <row r="42" spans="1:38">
      <c r="A42" s="30"/>
      <c r="B42" s="63" t="s">
        <v>403</v>
      </c>
      <c r="C42" s="116" t="str">
        <f>'3. DL invest.n.pl.AR pr.'!C21</f>
        <v>Darbības izmaksas....</v>
      </c>
      <c r="D42" s="53"/>
      <c r="E42" s="385">
        <v>0.1</v>
      </c>
      <c r="F42" s="92" t="s">
        <v>178</v>
      </c>
      <c r="G42" s="189">
        <f>('3. DL invest.n.pl.AR pr.'!F21-'2. DL invest.n.pl.BEZ pr.'!E21)*(1+$E42)</f>
        <v>0</v>
      </c>
      <c r="H42" s="189">
        <f>('3. DL invest.n.pl.AR pr.'!G21-'2. DL invest.n.pl.BEZ pr.'!F21)*(1+$E42)</f>
        <v>0</v>
      </c>
      <c r="I42" s="189">
        <f>('3. DL invest.n.pl.AR pr.'!H21-'2. DL invest.n.pl.BEZ pr.'!G21)*(1+$E42)</f>
        <v>0</v>
      </c>
      <c r="J42" s="189">
        <f>('3. DL invest.n.pl.AR pr.'!I21-'2. DL invest.n.pl.BEZ pr.'!H21)*(1+$E42)</f>
        <v>0</v>
      </c>
      <c r="K42" s="189">
        <f>('3. DL invest.n.pl.AR pr.'!J21-'2. DL invest.n.pl.BEZ pr.'!I21)*(1+$E42)</f>
        <v>0</v>
      </c>
      <c r="L42" s="189">
        <f>('3. DL invest.n.pl.AR pr.'!K21-'2. DL invest.n.pl.BEZ pr.'!J21)*(1+$E42)</f>
        <v>0</v>
      </c>
      <c r="M42" s="189">
        <f>('3. DL invest.n.pl.AR pr.'!L21-'2. DL invest.n.pl.BEZ pr.'!K21)*(1+$E42)</f>
        <v>0</v>
      </c>
      <c r="N42" s="189">
        <f>('3. DL invest.n.pl.AR pr.'!M21-'2. DL invest.n.pl.BEZ pr.'!L21)*(1+$E42)</f>
        <v>0</v>
      </c>
      <c r="O42" s="189">
        <f>('3. DL invest.n.pl.AR pr.'!N21-'2. DL invest.n.pl.BEZ pr.'!M21)*(1+$E42)</f>
        <v>0</v>
      </c>
      <c r="P42" s="189">
        <f>('3. DL invest.n.pl.AR pr.'!O21-'2. DL invest.n.pl.BEZ pr.'!N21)*(1+$E42)</f>
        <v>0</v>
      </c>
      <c r="Q42" s="189">
        <f>('3. DL invest.n.pl.AR pr.'!P21-'2. DL invest.n.pl.BEZ pr.'!O21)*(1+$E42)</f>
        <v>0</v>
      </c>
      <c r="R42" s="189">
        <f>('3. DL invest.n.pl.AR pr.'!Q21-'2. DL invest.n.pl.BEZ pr.'!P21)*(1+$E42)</f>
        <v>0</v>
      </c>
      <c r="S42" s="189">
        <f>('3. DL invest.n.pl.AR pr.'!R21-'2. DL invest.n.pl.BEZ pr.'!Q21)*(1+$E42)</f>
        <v>0</v>
      </c>
      <c r="T42" s="189">
        <f>('3. DL invest.n.pl.AR pr.'!S21-'2. DL invest.n.pl.BEZ pr.'!R21)*(1+$E42)</f>
        <v>0</v>
      </c>
      <c r="U42" s="189">
        <f>('3. DL invest.n.pl.AR pr.'!T21-'2. DL invest.n.pl.BEZ pr.'!S21)*(1+$E42)</f>
        <v>0</v>
      </c>
      <c r="V42" s="189">
        <f>('3. DL invest.n.pl.AR pr.'!U21-'2. DL invest.n.pl.BEZ pr.'!T21)*(1+$E42)</f>
        <v>0</v>
      </c>
      <c r="W42" s="189">
        <f>('3. DL invest.n.pl.AR pr.'!V21-'2. DL invest.n.pl.BEZ pr.'!U21)*(1+$E42)</f>
        <v>0</v>
      </c>
      <c r="X42" s="189">
        <f>('3. DL invest.n.pl.AR pr.'!W21-'2. DL invest.n.pl.BEZ pr.'!V21)*(1+$E42)</f>
        <v>0</v>
      </c>
      <c r="Y42" s="189">
        <f>('3. DL invest.n.pl.AR pr.'!X21-'2. DL invest.n.pl.BEZ pr.'!W21)*(1+$E42)</f>
        <v>0</v>
      </c>
      <c r="Z42" s="189">
        <f>('3. DL invest.n.pl.AR pr.'!Y21-'2. DL invest.n.pl.BEZ pr.'!X21)*(1+$E42)</f>
        <v>0</v>
      </c>
      <c r="AA42" s="189">
        <f>('3. DL invest.n.pl.AR pr.'!Z21-'2. DL invest.n.pl.BEZ pr.'!Y21)*(1+$E42)</f>
        <v>0</v>
      </c>
      <c r="AB42" s="189">
        <f>('3. DL invest.n.pl.AR pr.'!AA21-'2. DL invest.n.pl.BEZ pr.'!Z21)*(1+$E42)</f>
        <v>0</v>
      </c>
      <c r="AC42" s="189">
        <f>('3. DL invest.n.pl.AR pr.'!AB21-'2. DL invest.n.pl.BEZ pr.'!AA21)*(1+$E42)</f>
        <v>0</v>
      </c>
      <c r="AD42" s="189">
        <f>('3. DL invest.n.pl.AR pr.'!AC21-'2. DL invest.n.pl.BEZ pr.'!AB21)*(1+$E42)</f>
        <v>0</v>
      </c>
      <c r="AE42" s="189">
        <f>('3. DL invest.n.pl.AR pr.'!AD21-'2. DL invest.n.pl.BEZ pr.'!AC21)*(1+$E42)</f>
        <v>0</v>
      </c>
      <c r="AF42" s="189">
        <f>('3. DL invest.n.pl.AR pr.'!AE21-'2. DL invest.n.pl.BEZ pr.'!AD21)*(1+$E42)</f>
        <v>0</v>
      </c>
      <c r="AG42" s="189">
        <f>('3. DL invest.n.pl.AR pr.'!AF21-'2. DL invest.n.pl.BEZ pr.'!AE21)*(1+$E42)</f>
        <v>0</v>
      </c>
      <c r="AH42" s="189">
        <f>('3. DL invest.n.pl.AR pr.'!AG21-'2. DL invest.n.pl.BEZ pr.'!AF21)*(1+$E42)</f>
        <v>0</v>
      </c>
      <c r="AI42" s="189">
        <f>('3. DL invest.n.pl.AR pr.'!AH21-'2. DL invest.n.pl.BEZ pr.'!AG21)*(1+$E42)</f>
        <v>0</v>
      </c>
      <c r="AJ42" s="189">
        <f>('3. DL invest.n.pl.AR pr.'!AI21-'2. DL invest.n.pl.BEZ pr.'!AH21)*(1+$E42)</f>
        <v>0</v>
      </c>
      <c r="AK42" s="222">
        <f t="shared" si="2"/>
        <v>0</v>
      </c>
      <c r="AL42" s="266"/>
    </row>
    <row r="43" spans="1:38">
      <c r="A43" s="30"/>
      <c r="B43" s="63" t="s">
        <v>404</v>
      </c>
      <c r="C43" s="116" t="s">
        <v>304</v>
      </c>
      <c r="D43" s="86"/>
      <c r="E43" s="385">
        <v>0.1</v>
      </c>
      <c r="F43" s="92" t="s">
        <v>178</v>
      </c>
      <c r="G43" s="189">
        <f>('3. DL invest.n.pl.AR pr.'!F22-'2. DL invest.n.pl.BEZ pr.'!E22)*(1+$E43)</f>
        <v>0</v>
      </c>
      <c r="H43" s="189">
        <f>('3. DL invest.n.pl.AR pr.'!G22-'2. DL invest.n.pl.BEZ pr.'!F22)*(1+$E43)</f>
        <v>0</v>
      </c>
      <c r="I43" s="189">
        <f>('3. DL invest.n.pl.AR pr.'!H22-'2. DL invest.n.pl.BEZ pr.'!G22)*(1+$E43)</f>
        <v>0</v>
      </c>
      <c r="J43" s="189">
        <f>('3. DL invest.n.pl.AR pr.'!I22-'2. DL invest.n.pl.BEZ pr.'!H22)*(1+$E43)</f>
        <v>0</v>
      </c>
      <c r="K43" s="189">
        <f>('3. DL invest.n.pl.AR pr.'!J22-'2. DL invest.n.pl.BEZ pr.'!I22)*(1+$E43)</f>
        <v>0</v>
      </c>
      <c r="L43" s="189">
        <f>('3. DL invest.n.pl.AR pr.'!K22-'2. DL invest.n.pl.BEZ pr.'!J22)*(1+$E43)</f>
        <v>0</v>
      </c>
      <c r="M43" s="189">
        <f>('3. DL invest.n.pl.AR pr.'!L22-'2. DL invest.n.pl.BEZ pr.'!K22)*(1+$E43)</f>
        <v>0</v>
      </c>
      <c r="N43" s="189">
        <f>('3. DL invest.n.pl.AR pr.'!M22-'2. DL invest.n.pl.BEZ pr.'!L22)*(1+$E43)</f>
        <v>0</v>
      </c>
      <c r="O43" s="189">
        <f>('3. DL invest.n.pl.AR pr.'!N22-'2. DL invest.n.pl.BEZ pr.'!M22)*(1+$E43)</f>
        <v>0</v>
      </c>
      <c r="P43" s="189">
        <f>('3. DL invest.n.pl.AR pr.'!O22-'2. DL invest.n.pl.BEZ pr.'!N22)*(1+$E43)</f>
        <v>0</v>
      </c>
      <c r="Q43" s="189">
        <f>('3. DL invest.n.pl.AR pr.'!P22-'2. DL invest.n.pl.BEZ pr.'!O22)*(1+$E43)</f>
        <v>0</v>
      </c>
      <c r="R43" s="189">
        <f>('3. DL invest.n.pl.AR pr.'!Q22-'2. DL invest.n.pl.BEZ pr.'!P22)*(1+$E43)</f>
        <v>0</v>
      </c>
      <c r="S43" s="189">
        <f>('3. DL invest.n.pl.AR pr.'!R22-'2. DL invest.n.pl.BEZ pr.'!Q22)*(1+$E43)</f>
        <v>0</v>
      </c>
      <c r="T43" s="189">
        <f>('3. DL invest.n.pl.AR pr.'!S22-'2. DL invest.n.pl.BEZ pr.'!R22)*(1+$E43)</f>
        <v>0</v>
      </c>
      <c r="U43" s="189">
        <f>('3. DL invest.n.pl.AR pr.'!T22-'2. DL invest.n.pl.BEZ pr.'!S22)*(1+$E43)</f>
        <v>0</v>
      </c>
      <c r="V43" s="189">
        <f>('3. DL invest.n.pl.AR pr.'!U22-'2. DL invest.n.pl.BEZ pr.'!T22)*(1+$E43)</f>
        <v>0</v>
      </c>
      <c r="W43" s="189">
        <f>('3. DL invest.n.pl.AR pr.'!V22-'2. DL invest.n.pl.BEZ pr.'!U22)*(1+$E43)</f>
        <v>0</v>
      </c>
      <c r="X43" s="189">
        <f>('3. DL invest.n.pl.AR pr.'!W22-'2. DL invest.n.pl.BEZ pr.'!V22)*(1+$E43)</f>
        <v>0</v>
      </c>
      <c r="Y43" s="189">
        <f>('3. DL invest.n.pl.AR pr.'!X22-'2. DL invest.n.pl.BEZ pr.'!W22)*(1+$E43)</f>
        <v>0</v>
      </c>
      <c r="Z43" s="189">
        <f>('3. DL invest.n.pl.AR pr.'!Y22-'2. DL invest.n.pl.BEZ pr.'!X22)*(1+$E43)</f>
        <v>0</v>
      </c>
      <c r="AA43" s="189">
        <f>('3. DL invest.n.pl.AR pr.'!Z22-'2. DL invest.n.pl.BEZ pr.'!Y22)*(1+$E43)</f>
        <v>0</v>
      </c>
      <c r="AB43" s="189">
        <f>('3. DL invest.n.pl.AR pr.'!AA22-'2. DL invest.n.pl.BEZ pr.'!Z22)*(1+$E43)</f>
        <v>0</v>
      </c>
      <c r="AC43" s="189">
        <f>('3. DL invest.n.pl.AR pr.'!AB22-'2. DL invest.n.pl.BEZ pr.'!AA22)*(1+$E43)</f>
        <v>0</v>
      </c>
      <c r="AD43" s="189">
        <f>('3. DL invest.n.pl.AR pr.'!AC22-'2. DL invest.n.pl.BEZ pr.'!AB22)*(1+$E43)</f>
        <v>0</v>
      </c>
      <c r="AE43" s="189">
        <f>('3. DL invest.n.pl.AR pr.'!AD22-'2. DL invest.n.pl.BEZ pr.'!AC22)*(1+$E43)</f>
        <v>0</v>
      </c>
      <c r="AF43" s="189">
        <f>('3. DL invest.n.pl.AR pr.'!AE22-'2. DL invest.n.pl.BEZ pr.'!AD22)*(1+$E43)</f>
        <v>0</v>
      </c>
      <c r="AG43" s="189">
        <f>('3. DL invest.n.pl.AR pr.'!AF22-'2. DL invest.n.pl.BEZ pr.'!AE22)*(1+$E43)</f>
        <v>0</v>
      </c>
      <c r="AH43" s="189">
        <f>('3. DL invest.n.pl.AR pr.'!AG22-'2. DL invest.n.pl.BEZ pr.'!AF22)*(1+$E43)</f>
        <v>0</v>
      </c>
      <c r="AI43" s="189">
        <f>('3. DL invest.n.pl.AR pr.'!AH22-'2. DL invest.n.pl.BEZ pr.'!AG22)*(1+$E43)</f>
        <v>0</v>
      </c>
      <c r="AJ43" s="189">
        <f>('3. DL invest.n.pl.AR pr.'!AI22-'2. DL invest.n.pl.BEZ pr.'!AH22)*(1+$E43)</f>
        <v>0</v>
      </c>
      <c r="AK43" s="222">
        <f t="shared" si="2"/>
        <v>0</v>
      </c>
      <c r="AL43" s="266"/>
    </row>
    <row r="44" spans="1:38" s="52" customFormat="1">
      <c r="A44" s="54"/>
      <c r="B44" s="55" t="s">
        <v>48</v>
      </c>
      <c r="C44" s="55" t="s">
        <v>8</v>
      </c>
      <c r="D44" s="55"/>
      <c r="E44" s="385">
        <v>0.1</v>
      </c>
      <c r="F44" s="92" t="s">
        <v>178</v>
      </c>
      <c r="G44" s="254">
        <f>'10. AL soc.ekonom. anal.'!E15*(1+$E44)</f>
        <v>0</v>
      </c>
      <c r="H44" s="254">
        <f>'10. AL soc.ekonom. anal.'!F15*(1+$E44)</f>
        <v>0</v>
      </c>
      <c r="I44" s="254">
        <f>'10. AL soc.ekonom. anal.'!G15*(1+$E44)</f>
        <v>0</v>
      </c>
      <c r="J44" s="254">
        <f>'10. AL soc.ekonom. anal.'!H15*(1+$E44)</f>
        <v>0</v>
      </c>
      <c r="K44" s="254">
        <f>'10. AL soc.ekonom. anal.'!I15*(1+$E44)</f>
        <v>0</v>
      </c>
      <c r="L44" s="254">
        <f>'10. AL soc.ekonom. anal.'!J15*(1+$E44)</f>
        <v>0</v>
      </c>
      <c r="M44" s="254">
        <f>'10. AL soc.ekonom. anal.'!K15*(1+$E44)</f>
        <v>0</v>
      </c>
      <c r="N44" s="254">
        <f>'10. AL soc.ekonom. anal.'!L15*(1+$E44)</f>
        <v>0</v>
      </c>
      <c r="O44" s="254">
        <f>'10. AL soc.ekonom. anal.'!M15*(1+$E44)</f>
        <v>0</v>
      </c>
      <c r="P44" s="254">
        <f>'10. AL soc.ekonom. anal.'!N15*(1+$E44)</f>
        <v>0</v>
      </c>
      <c r="Q44" s="254">
        <f>'10. AL soc.ekonom. anal.'!O15*(1+$E44)</f>
        <v>0</v>
      </c>
      <c r="R44" s="254">
        <f>'10. AL soc.ekonom. anal.'!P15*(1+$E44)</f>
        <v>0</v>
      </c>
      <c r="S44" s="254">
        <f>'10. AL soc.ekonom. anal.'!Q15*(1+$E44)</f>
        <v>0</v>
      </c>
      <c r="T44" s="254">
        <f>'10. AL soc.ekonom. anal.'!R15*(1+$E44)</f>
        <v>0</v>
      </c>
      <c r="U44" s="254">
        <f>'10. AL soc.ekonom. anal.'!S15*(1+$E44)</f>
        <v>0</v>
      </c>
      <c r="V44" s="254">
        <f>'10. AL soc.ekonom. anal.'!T15*(1+$E44)</f>
        <v>0</v>
      </c>
      <c r="W44" s="254">
        <f>'10. AL soc.ekonom. anal.'!U15*(1+$E44)</f>
        <v>0</v>
      </c>
      <c r="X44" s="254">
        <f>'10. AL soc.ekonom. anal.'!V15*(1+$E44)</f>
        <v>0</v>
      </c>
      <c r="Y44" s="254">
        <f>'10. AL soc.ekonom. anal.'!W15*(1+$E44)</f>
        <v>0</v>
      </c>
      <c r="Z44" s="254">
        <f>'10. AL soc.ekonom. anal.'!X15*(1+$E44)</f>
        <v>0</v>
      </c>
      <c r="AA44" s="254">
        <f>'10. AL soc.ekonom. anal.'!Y15*(1+$E44)</f>
        <v>0</v>
      </c>
      <c r="AB44" s="254">
        <f>'10. AL soc.ekonom. anal.'!Z15*(1+$E44)</f>
        <v>0</v>
      </c>
      <c r="AC44" s="254">
        <f>'10. AL soc.ekonom. anal.'!AA15*(1+$E44)</f>
        <v>0</v>
      </c>
      <c r="AD44" s="254">
        <f>'10. AL soc.ekonom. anal.'!AB15*(1+$E44)</f>
        <v>0</v>
      </c>
      <c r="AE44" s="254">
        <f>'10. AL soc.ekonom. anal.'!AC15*(1+$E44)</f>
        <v>0</v>
      </c>
      <c r="AF44" s="254">
        <f>'10. AL soc.ekonom. anal.'!AD15*(1+$E44)</f>
        <v>0</v>
      </c>
      <c r="AG44" s="254">
        <f>'10. AL soc.ekonom. anal.'!AE15*(1+$E44)</f>
        <v>0</v>
      </c>
      <c r="AH44" s="254">
        <f>'10. AL soc.ekonom. anal.'!AF15*(1+$E44)</f>
        <v>0</v>
      </c>
      <c r="AI44" s="254">
        <f>'10. AL soc.ekonom. anal.'!AG15*(1+$E44)</f>
        <v>0</v>
      </c>
      <c r="AJ44" s="254">
        <f>'10. AL soc.ekonom. anal.'!AH15*(1+$E44)</f>
        <v>0</v>
      </c>
      <c r="AK44" s="222">
        <f t="shared" si="2"/>
        <v>0</v>
      </c>
      <c r="AL44" s="266" t="b">
        <f>AK44='3. DL invest.n.pl.AR pr.'!AJ23</f>
        <v>1</v>
      </c>
    </row>
    <row r="45" spans="1:38" s="62" customFormat="1">
      <c r="A45" s="60"/>
      <c r="B45" s="418" t="s">
        <v>123</v>
      </c>
      <c r="C45" s="77" t="str">
        <f>'6.DL  jut. analīze-Inv.'!C24</f>
        <v>Investīciju izmaksas bez neparedzētajām izmaksām</v>
      </c>
      <c r="D45" s="61"/>
      <c r="E45" s="247"/>
      <c r="F45" s="92" t="s">
        <v>178</v>
      </c>
      <c r="G45" s="254">
        <f>SUM(G46:G46)</f>
        <v>0</v>
      </c>
      <c r="H45" s="254">
        <f t="shared" ref="H45:AJ45" si="14">SUM(H46:H46)</f>
        <v>0</v>
      </c>
      <c r="I45" s="254">
        <f t="shared" si="14"/>
        <v>0</v>
      </c>
      <c r="J45" s="254">
        <f t="shared" si="14"/>
        <v>0</v>
      </c>
      <c r="K45" s="254">
        <f t="shared" si="14"/>
        <v>0</v>
      </c>
      <c r="L45" s="254">
        <f t="shared" si="14"/>
        <v>0</v>
      </c>
      <c r="M45" s="254">
        <f t="shared" si="14"/>
        <v>0</v>
      </c>
      <c r="N45" s="254">
        <f t="shared" si="14"/>
        <v>0</v>
      </c>
      <c r="O45" s="254">
        <f t="shared" si="14"/>
        <v>0</v>
      </c>
      <c r="P45" s="254">
        <f t="shared" si="14"/>
        <v>0</v>
      </c>
      <c r="Q45" s="254">
        <f t="shared" si="14"/>
        <v>0</v>
      </c>
      <c r="R45" s="254">
        <f t="shared" si="14"/>
        <v>0</v>
      </c>
      <c r="S45" s="254">
        <f t="shared" si="14"/>
        <v>0</v>
      </c>
      <c r="T45" s="254">
        <f t="shared" si="14"/>
        <v>0</v>
      </c>
      <c r="U45" s="254">
        <f t="shared" si="14"/>
        <v>0</v>
      </c>
      <c r="V45" s="254">
        <f t="shared" si="14"/>
        <v>0</v>
      </c>
      <c r="W45" s="254">
        <f t="shared" si="14"/>
        <v>0</v>
      </c>
      <c r="X45" s="254">
        <f t="shared" si="14"/>
        <v>0</v>
      </c>
      <c r="Y45" s="254">
        <f t="shared" si="14"/>
        <v>0</v>
      </c>
      <c r="Z45" s="254">
        <f t="shared" si="14"/>
        <v>0</v>
      </c>
      <c r="AA45" s="254">
        <f t="shared" si="14"/>
        <v>0</v>
      </c>
      <c r="AB45" s="254">
        <f t="shared" si="14"/>
        <v>0</v>
      </c>
      <c r="AC45" s="254">
        <f t="shared" si="14"/>
        <v>0</v>
      </c>
      <c r="AD45" s="254">
        <f t="shared" si="14"/>
        <v>0</v>
      </c>
      <c r="AE45" s="254">
        <f t="shared" si="14"/>
        <v>0</v>
      </c>
      <c r="AF45" s="254">
        <f t="shared" si="14"/>
        <v>0</v>
      </c>
      <c r="AG45" s="254">
        <f t="shared" si="14"/>
        <v>0</v>
      </c>
      <c r="AH45" s="254">
        <f t="shared" si="14"/>
        <v>0</v>
      </c>
      <c r="AI45" s="254">
        <f t="shared" si="14"/>
        <v>0</v>
      </c>
      <c r="AJ45" s="254">
        <f t="shared" si="14"/>
        <v>0</v>
      </c>
      <c r="AK45" s="222">
        <f t="shared" si="2"/>
        <v>0</v>
      </c>
      <c r="AL45" s="266"/>
    </row>
    <row r="46" spans="1:38">
      <c r="A46" s="30"/>
      <c r="B46" s="63" t="s">
        <v>125</v>
      </c>
      <c r="C46" s="408" t="s">
        <v>68</v>
      </c>
      <c r="D46" s="53"/>
      <c r="E46" s="385">
        <v>0.1</v>
      </c>
      <c r="F46" s="92" t="s">
        <v>178</v>
      </c>
      <c r="G46" s="189">
        <f>'3. DL invest.n.pl.AR pr.'!F25*(1+$E46)</f>
        <v>0</v>
      </c>
      <c r="H46" s="189">
        <f>'3. DL invest.n.pl.AR pr.'!G25*(1+$E46)</f>
        <v>0</v>
      </c>
      <c r="I46" s="189">
        <f>'3. DL invest.n.pl.AR pr.'!H25*(1+$E46)</f>
        <v>0</v>
      </c>
      <c r="J46" s="189">
        <f>'3. DL invest.n.pl.AR pr.'!I25*(1+$E46)</f>
        <v>0</v>
      </c>
      <c r="K46" s="189">
        <f>'3. DL invest.n.pl.AR pr.'!J25*(1+$E46)</f>
        <v>0</v>
      </c>
      <c r="L46" s="189">
        <f>'3. DL invest.n.pl.AR pr.'!K25*(1+$E46)</f>
        <v>0</v>
      </c>
      <c r="M46" s="189">
        <f>'3. DL invest.n.pl.AR pr.'!L25*(1+$E46)</f>
        <v>0</v>
      </c>
      <c r="N46" s="189">
        <f>'3. DL invest.n.pl.AR pr.'!M25*(1+$E46)</f>
        <v>0</v>
      </c>
      <c r="O46" s="189">
        <f>'3. DL invest.n.pl.AR pr.'!N25*(1+$E46)</f>
        <v>0</v>
      </c>
      <c r="P46" s="189">
        <f>'3. DL invest.n.pl.AR pr.'!O25*(1+$E46)</f>
        <v>0</v>
      </c>
      <c r="Q46" s="189">
        <f>'3. DL invest.n.pl.AR pr.'!P25*(1+$E46)</f>
        <v>0</v>
      </c>
      <c r="R46" s="189">
        <f>'3. DL invest.n.pl.AR pr.'!Q25*(1+$E46)</f>
        <v>0</v>
      </c>
      <c r="S46" s="189">
        <f>'3. DL invest.n.pl.AR pr.'!R25*(1+$E46)</f>
        <v>0</v>
      </c>
      <c r="T46" s="189">
        <f>'3. DL invest.n.pl.AR pr.'!S25*(1+$E46)</f>
        <v>0</v>
      </c>
      <c r="U46" s="189">
        <f>'3. DL invest.n.pl.AR pr.'!T25*(1+$E46)</f>
        <v>0</v>
      </c>
      <c r="V46" s="189">
        <f>'3. DL invest.n.pl.AR pr.'!U25*(1+$E46)</f>
        <v>0</v>
      </c>
      <c r="W46" s="189">
        <f>'3. DL invest.n.pl.AR pr.'!V25*(1+$E46)</f>
        <v>0</v>
      </c>
      <c r="X46" s="189">
        <f>'3. DL invest.n.pl.AR pr.'!W25*(1+$E46)</f>
        <v>0</v>
      </c>
      <c r="Y46" s="189">
        <f>'3. DL invest.n.pl.AR pr.'!X25*(1+$E46)</f>
        <v>0</v>
      </c>
      <c r="Z46" s="189">
        <f>'3. DL invest.n.pl.AR pr.'!Y25*(1+$E46)</f>
        <v>0</v>
      </c>
      <c r="AA46" s="189">
        <f>'3. DL invest.n.pl.AR pr.'!Z25*(1+$E46)</f>
        <v>0</v>
      </c>
      <c r="AB46" s="189">
        <f>'3. DL invest.n.pl.AR pr.'!AA25*(1+$E46)</f>
        <v>0</v>
      </c>
      <c r="AC46" s="189">
        <f>'3. DL invest.n.pl.AR pr.'!AB25*(1+$E46)</f>
        <v>0</v>
      </c>
      <c r="AD46" s="189">
        <f>'3. DL invest.n.pl.AR pr.'!AC25*(1+$E46)</f>
        <v>0</v>
      </c>
      <c r="AE46" s="189">
        <f>'3. DL invest.n.pl.AR pr.'!AD25*(1+$E46)</f>
        <v>0</v>
      </c>
      <c r="AF46" s="189">
        <f>'3. DL invest.n.pl.AR pr.'!AE25*(1+$E46)</f>
        <v>0</v>
      </c>
      <c r="AG46" s="189">
        <f>'3. DL invest.n.pl.AR pr.'!AF25*(1+$E46)</f>
        <v>0</v>
      </c>
      <c r="AH46" s="189">
        <f>'3. DL invest.n.pl.AR pr.'!AG25*(1+$E46)</f>
        <v>0</v>
      </c>
      <c r="AI46" s="189">
        <f>'3. DL invest.n.pl.AR pr.'!AH25*(1+$E46)</f>
        <v>0</v>
      </c>
      <c r="AJ46" s="189">
        <f>'3. DL invest.n.pl.AR pr.'!AI25*(1+$E46)</f>
        <v>0</v>
      </c>
      <c r="AK46" s="222">
        <f t="shared" si="2"/>
        <v>0</v>
      </c>
      <c r="AL46" s="266"/>
    </row>
    <row r="47" spans="1:38" s="62" customFormat="1">
      <c r="A47" s="60"/>
      <c r="B47" s="55" t="s">
        <v>124</v>
      </c>
      <c r="C47" s="77" t="str">
        <f>'6.DL  jut. analīze-Inv.'!C26</f>
        <v>Neparedzētās izmaksas</v>
      </c>
      <c r="D47" s="61"/>
      <c r="E47" s="247"/>
      <c r="F47" s="92" t="s">
        <v>178</v>
      </c>
      <c r="G47" s="254">
        <f>'3. DL invest.n.pl.AR pr.'!F26</f>
        <v>0</v>
      </c>
      <c r="H47" s="254">
        <f>'3. DL invest.n.pl.AR pr.'!G26</f>
        <v>0</v>
      </c>
      <c r="I47" s="254">
        <f>'3. DL invest.n.pl.AR pr.'!H26</f>
        <v>0</v>
      </c>
      <c r="J47" s="254">
        <f>'3. DL invest.n.pl.AR pr.'!I26</f>
        <v>0</v>
      </c>
      <c r="K47" s="254">
        <f>'3. DL invest.n.pl.AR pr.'!J26</f>
        <v>0</v>
      </c>
      <c r="L47" s="254">
        <f>'3. DL invest.n.pl.AR pr.'!K26</f>
        <v>0</v>
      </c>
      <c r="M47" s="254">
        <f>'3. DL invest.n.pl.AR pr.'!L26</f>
        <v>0</v>
      </c>
      <c r="N47" s="254">
        <f>'3. DL invest.n.pl.AR pr.'!M26</f>
        <v>0</v>
      </c>
      <c r="O47" s="254">
        <f>'3. DL invest.n.pl.AR pr.'!N26</f>
        <v>0</v>
      </c>
      <c r="P47" s="254">
        <f>'3. DL invest.n.pl.AR pr.'!O26</f>
        <v>0</v>
      </c>
      <c r="Q47" s="254">
        <f>'3. DL invest.n.pl.AR pr.'!P26</f>
        <v>0</v>
      </c>
      <c r="R47" s="254">
        <f>'3. DL invest.n.pl.AR pr.'!Q26</f>
        <v>0</v>
      </c>
      <c r="S47" s="254">
        <f>'3. DL invest.n.pl.AR pr.'!R26</f>
        <v>0</v>
      </c>
      <c r="T47" s="254">
        <f>'3. DL invest.n.pl.AR pr.'!S26</f>
        <v>0</v>
      </c>
      <c r="U47" s="254">
        <f>'3. DL invest.n.pl.AR pr.'!T26</f>
        <v>0</v>
      </c>
      <c r="V47" s="254">
        <f>'3. DL invest.n.pl.AR pr.'!U26</f>
        <v>0</v>
      </c>
      <c r="W47" s="254">
        <f>'3. DL invest.n.pl.AR pr.'!V26</f>
        <v>0</v>
      </c>
      <c r="X47" s="254">
        <f>'3. DL invest.n.pl.AR pr.'!W26</f>
        <v>0</v>
      </c>
      <c r="Y47" s="254">
        <f>'3. DL invest.n.pl.AR pr.'!X26</f>
        <v>0</v>
      </c>
      <c r="Z47" s="254">
        <f>'3. DL invest.n.pl.AR pr.'!Y26</f>
        <v>0</v>
      </c>
      <c r="AA47" s="254">
        <f>'3. DL invest.n.pl.AR pr.'!Z26</f>
        <v>0</v>
      </c>
      <c r="AB47" s="254">
        <f>'3. DL invest.n.pl.AR pr.'!AA26</f>
        <v>0</v>
      </c>
      <c r="AC47" s="254">
        <f>'3. DL invest.n.pl.AR pr.'!AB26</f>
        <v>0</v>
      </c>
      <c r="AD47" s="254">
        <f>'3. DL invest.n.pl.AR pr.'!AC26</f>
        <v>0</v>
      </c>
      <c r="AE47" s="254">
        <f>'3. DL invest.n.pl.AR pr.'!AD26</f>
        <v>0</v>
      </c>
      <c r="AF47" s="254">
        <f>'3. DL invest.n.pl.AR pr.'!AE26</f>
        <v>0</v>
      </c>
      <c r="AG47" s="254">
        <f>'3. DL invest.n.pl.AR pr.'!AF26</f>
        <v>0</v>
      </c>
      <c r="AH47" s="254">
        <f>'3. DL invest.n.pl.AR pr.'!AG26</f>
        <v>0</v>
      </c>
      <c r="AI47" s="254">
        <f>'3. DL invest.n.pl.AR pr.'!AH26</f>
        <v>0</v>
      </c>
      <c r="AJ47" s="254">
        <f>'3. DL invest.n.pl.AR pr.'!AI26</f>
        <v>0</v>
      </c>
      <c r="AK47" s="222">
        <f t="shared" si="2"/>
        <v>0</v>
      </c>
      <c r="AL47" s="266"/>
    </row>
    <row r="48" spans="1:38" s="52" customFormat="1">
      <c r="A48" s="54"/>
      <c r="B48" s="55" t="s">
        <v>49</v>
      </c>
      <c r="C48" s="55" t="s">
        <v>86</v>
      </c>
      <c r="D48" s="55"/>
      <c r="E48" s="385">
        <v>0.1</v>
      </c>
      <c r="F48" s="92" t="s">
        <v>178</v>
      </c>
      <c r="G48" s="254">
        <f>SUM(G49:G51)*(1+$E$48)</f>
        <v>0</v>
      </c>
      <c r="H48" s="254">
        <f t="shared" ref="H48:I48" si="15">SUM(H49:H51)*(1+$E$48)</f>
        <v>0</v>
      </c>
      <c r="I48" s="254">
        <f t="shared" si="15"/>
        <v>0</v>
      </c>
      <c r="J48" s="254">
        <f>SUM(J49:J51)*(1+$E$48)</f>
        <v>0</v>
      </c>
      <c r="K48" s="254">
        <f t="shared" ref="K48:AJ48" si="16">SUM(K49:K51)*(1+$E$48)</f>
        <v>0</v>
      </c>
      <c r="L48" s="254">
        <f t="shared" si="16"/>
        <v>0</v>
      </c>
      <c r="M48" s="254">
        <f t="shared" si="16"/>
        <v>0</v>
      </c>
      <c r="N48" s="254">
        <f t="shared" si="16"/>
        <v>0</v>
      </c>
      <c r="O48" s="254">
        <f>SUM(O49:O51)*(1+$E$48)</f>
        <v>0</v>
      </c>
      <c r="P48" s="254">
        <f t="shared" si="16"/>
        <v>0</v>
      </c>
      <c r="Q48" s="254">
        <f t="shared" si="16"/>
        <v>0</v>
      </c>
      <c r="R48" s="254">
        <f t="shared" si="16"/>
        <v>0</v>
      </c>
      <c r="S48" s="254">
        <f t="shared" si="16"/>
        <v>0</v>
      </c>
      <c r="T48" s="254">
        <f t="shared" si="16"/>
        <v>0</v>
      </c>
      <c r="U48" s="254">
        <f t="shared" si="16"/>
        <v>0</v>
      </c>
      <c r="V48" s="254">
        <f t="shared" si="16"/>
        <v>0</v>
      </c>
      <c r="W48" s="254">
        <f t="shared" si="16"/>
        <v>0</v>
      </c>
      <c r="X48" s="254">
        <f t="shared" si="16"/>
        <v>0</v>
      </c>
      <c r="Y48" s="254">
        <f t="shared" si="16"/>
        <v>0</v>
      </c>
      <c r="Z48" s="254">
        <f t="shared" si="16"/>
        <v>0</v>
      </c>
      <c r="AA48" s="254">
        <f t="shared" si="16"/>
        <v>0</v>
      </c>
      <c r="AB48" s="254">
        <f t="shared" si="16"/>
        <v>0</v>
      </c>
      <c r="AC48" s="254">
        <f t="shared" si="16"/>
        <v>0</v>
      </c>
      <c r="AD48" s="254">
        <f t="shared" si="16"/>
        <v>0</v>
      </c>
      <c r="AE48" s="254">
        <f t="shared" si="16"/>
        <v>0</v>
      </c>
      <c r="AF48" s="254">
        <f t="shared" si="16"/>
        <v>0</v>
      </c>
      <c r="AG48" s="254">
        <f t="shared" si="16"/>
        <v>0</v>
      </c>
      <c r="AH48" s="254">
        <f t="shared" si="16"/>
        <v>0</v>
      </c>
      <c r="AI48" s="254">
        <f t="shared" si="16"/>
        <v>0</v>
      </c>
      <c r="AJ48" s="254">
        <f t="shared" si="16"/>
        <v>0</v>
      </c>
      <c r="AK48" s="222">
        <f t="shared" si="2"/>
        <v>0</v>
      </c>
      <c r="AL48" s="266"/>
    </row>
    <row r="49" spans="1:38">
      <c r="A49" s="30"/>
      <c r="B49" s="63" t="s">
        <v>126</v>
      </c>
      <c r="C49" s="63" t="str">
        <f>'10. AL soc.ekonom. anal.'!C22</f>
        <v>Investīciju izmaksu darbaspēka izmaksu fiskālās korekcijas</v>
      </c>
      <c r="D49" s="53"/>
      <c r="E49" s="385">
        <v>0.1</v>
      </c>
      <c r="F49" s="92" t="s">
        <v>178</v>
      </c>
      <c r="G49" s="189">
        <f>'10. AL soc.ekonom. anal.'!E22*(1+$E49)</f>
        <v>0</v>
      </c>
      <c r="H49" s="189">
        <f>'10. AL soc.ekonom. anal.'!F22*(1+$E49)</f>
        <v>0</v>
      </c>
      <c r="I49" s="189">
        <f>'10. AL soc.ekonom. anal.'!G22*(1+$E49)</f>
        <v>0</v>
      </c>
      <c r="J49" s="189">
        <f>'10. AL soc.ekonom. anal.'!H22*(1+$E49)</f>
        <v>0</v>
      </c>
      <c r="K49" s="189">
        <f>'10. AL soc.ekonom. anal.'!I22*(1+$E49)</f>
        <v>0</v>
      </c>
      <c r="L49" s="189">
        <f>'10. AL soc.ekonom. anal.'!J22*(1+$E49)</f>
        <v>0</v>
      </c>
      <c r="M49" s="189">
        <f>'10. AL soc.ekonom. anal.'!K22*(1+$E49)</f>
        <v>0</v>
      </c>
      <c r="N49" s="189">
        <f>'10. AL soc.ekonom. anal.'!L22*(1+$E49)</f>
        <v>0</v>
      </c>
      <c r="O49" s="189">
        <f>'10. AL soc.ekonom. anal.'!M22*(1+$E49)</f>
        <v>0</v>
      </c>
      <c r="P49" s="189">
        <f>'10. AL soc.ekonom. anal.'!N22*(1+$E49)</f>
        <v>0</v>
      </c>
      <c r="Q49" s="189">
        <f>'10. AL soc.ekonom. anal.'!O22*(1+$E49)</f>
        <v>0</v>
      </c>
      <c r="R49" s="189">
        <f>'10. AL soc.ekonom. anal.'!P22*(1+$E49)</f>
        <v>0</v>
      </c>
      <c r="S49" s="189">
        <f>'10. AL soc.ekonom. anal.'!Q22*(1+$E49)</f>
        <v>0</v>
      </c>
      <c r="T49" s="189">
        <f>'10. AL soc.ekonom. anal.'!R22*(1+$E49)</f>
        <v>0</v>
      </c>
      <c r="U49" s="189">
        <f>'10. AL soc.ekonom. anal.'!S22*(1+$E49)</f>
        <v>0</v>
      </c>
      <c r="V49" s="189">
        <f>'10. AL soc.ekonom. anal.'!T22*(1+$E49)</f>
        <v>0</v>
      </c>
      <c r="W49" s="189">
        <f>'10. AL soc.ekonom. anal.'!U22*(1+$E49)</f>
        <v>0</v>
      </c>
      <c r="X49" s="189">
        <f>'10. AL soc.ekonom. anal.'!V22*(1+$E49)</f>
        <v>0</v>
      </c>
      <c r="Y49" s="189">
        <f>'10. AL soc.ekonom. anal.'!W22*(1+$E49)</f>
        <v>0</v>
      </c>
      <c r="Z49" s="189">
        <f>'10. AL soc.ekonom. anal.'!X22*(1+$E49)</f>
        <v>0</v>
      </c>
      <c r="AA49" s="189">
        <f>'10. AL soc.ekonom. anal.'!Y22*(1+$E49)</f>
        <v>0</v>
      </c>
      <c r="AB49" s="189">
        <f>'10. AL soc.ekonom. anal.'!Z22*(1+$E49)</f>
        <v>0</v>
      </c>
      <c r="AC49" s="189">
        <f>'10. AL soc.ekonom. anal.'!AA22*(1+$E49)</f>
        <v>0</v>
      </c>
      <c r="AD49" s="189">
        <f>'10. AL soc.ekonom. anal.'!AB22*(1+$E49)</f>
        <v>0</v>
      </c>
      <c r="AE49" s="189">
        <f>'10. AL soc.ekonom. anal.'!AC22*(1+$E49)</f>
        <v>0</v>
      </c>
      <c r="AF49" s="189">
        <f>'10. AL soc.ekonom. anal.'!AD22*(1+$E49)</f>
        <v>0</v>
      </c>
      <c r="AG49" s="189">
        <f>'10. AL soc.ekonom. anal.'!AE22*(1+$E49)</f>
        <v>0</v>
      </c>
      <c r="AH49" s="189">
        <f>'10. AL soc.ekonom. anal.'!AF22*(1+$E49)</f>
        <v>0</v>
      </c>
      <c r="AI49" s="189">
        <f>'10. AL soc.ekonom. anal.'!AG22*(1+$E49)</f>
        <v>0</v>
      </c>
      <c r="AJ49" s="189">
        <f>'10. AL soc.ekonom. anal.'!AH22*(1+$E49)</f>
        <v>0</v>
      </c>
      <c r="AK49" s="222">
        <f t="shared" si="2"/>
        <v>0</v>
      </c>
      <c r="AL49" s="266"/>
    </row>
    <row r="50" spans="1:38">
      <c r="A50" s="30"/>
      <c r="B50" s="413" t="s">
        <v>127</v>
      </c>
      <c r="C50" s="63" t="str">
        <f>'10. AL soc.ekonom. anal.'!C23</f>
        <v>Projekta darbības izmaksu darbaspēka izmaksu fiskālās korekcijas</v>
      </c>
      <c r="D50" s="53"/>
      <c r="E50" s="385">
        <v>0.1</v>
      </c>
      <c r="F50" s="92" t="s">
        <v>178</v>
      </c>
      <c r="G50" s="189">
        <f>'10. AL soc.ekonom. anal.'!E23*(1+$E50)</f>
        <v>0</v>
      </c>
      <c r="H50" s="189">
        <f>'10. AL soc.ekonom. anal.'!F23*(1+$E50)</f>
        <v>0</v>
      </c>
      <c r="I50" s="189">
        <f>'10. AL soc.ekonom. anal.'!G23*(1+$E50)</f>
        <v>0</v>
      </c>
      <c r="J50" s="189">
        <f>'10. AL soc.ekonom. anal.'!H23*(1+$E50)</f>
        <v>0</v>
      </c>
      <c r="K50" s="189">
        <f>'10. AL soc.ekonom. anal.'!I23*(1+$E50)</f>
        <v>0</v>
      </c>
      <c r="L50" s="189">
        <f>'10. AL soc.ekonom. anal.'!J23*(1+$E50)</f>
        <v>0</v>
      </c>
      <c r="M50" s="189">
        <f>'10. AL soc.ekonom. anal.'!K23*(1+$E50)</f>
        <v>0</v>
      </c>
      <c r="N50" s="189">
        <f>'10. AL soc.ekonom. anal.'!L23*(1+$E50)</f>
        <v>0</v>
      </c>
      <c r="O50" s="189">
        <f>'10. AL soc.ekonom. anal.'!M23*(1+$E50)</f>
        <v>0</v>
      </c>
      <c r="P50" s="189">
        <f>'10. AL soc.ekonom. anal.'!N23*(1+$E50)</f>
        <v>0</v>
      </c>
      <c r="Q50" s="189">
        <f>'10. AL soc.ekonom. anal.'!O23*(1+$E50)</f>
        <v>0</v>
      </c>
      <c r="R50" s="189">
        <f>'10. AL soc.ekonom. anal.'!P23*(1+$E50)</f>
        <v>0</v>
      </c>
      <c r="S50" s="189">
        <f>'10. AL soc.ekonom. anal.'!Q23*(1+$E50)</f>
        <v>0</v>
      </c>
      <c r="T50" s="189">
        <f>'10. AL soc.ekonom. anal.'!R23*(1+$E50)</f>
        <v>0</v>
      </c>
      <c r="U50" s="189">
        <f>'10. AL soc.ekonom. anal.'!S23*(1+$E50)</f>
        <v>0</v>
      </c>
      <c r="V50" s="189">
        <f>'10. AL soc.ekonom. anal.'!T23*(1+$E50)</f>
        <v>0</v>
      </c>
      <c r="W50" s="189">
        <f>'10. AL soc.ekonom. anal.'!U23*(1+$E50)</f>
        <v>0</v>
      </c>
      <c r="X50" s="189">
        <f>'10. AL soc.ekonom. anal.'!V23*(1+$E50)</f>
        <v>0</v>
      </c>
      <c r="Y50" s="189">
        <f>'10. AL soc.ekonom. anal.'!W23*(1+$E50)</f>
        <v>0</v>
      </c>
      <c r="Z50" s="189">
        <f>'10. AL soc.ekonom. anal.'!X23*(1+$E50)</f>
        <v>0</v>
      </c>
      <c r="AA50" s="189">
        <f>'10. AL soc.ekonom. anal.'!Y23*(1+$E50)</f>
        <v>0</v>
      </c>
      <c r="AB50" s="189">
        <f>'10. AL soc.ekonom. anal.'!Z23*(1+$E50)</f>
        <v>0</v>
      </c>
      <c r="AC50" s="189">
        <f>'10. AL soc.ekonom. anal.'!AA23*(1+$E50)</f>
        <v>0</v>
      </c>
      <c r="AD50" s="189">
        <f>'10. AL soc.ekonom. anal.'!AB23*(1+$E50)</f>
        <v>0</v>
      </c>
      <c r="AE50" s="189">
        <f>'10. AL soc.ekonom. anal.'!AC23*(1+$E50)</f>
        <v>0</v>
      </c>
      <c r="AF50" s="189">
        <f>'10. AL soc.ekonom. anal.'!AD23*(1+$E50)</f>
        <v>0</v>
      </c>
      <c r="AG50" s="189">
        <f>'10. AL soc.ekonom. anal.'!AE23*(1+$E50)</f>
        <v>0</v>
      </c>
      <c r="AH50" s="189">
        <f>'10. AL soc.ekonom. anal.'!AF23*(1+$E50)</f>
        <v>0</v>
      </c>
      <c r="AI50" s="189">
        <f>'10. AL soc.ekonom. anal.'!AG23*(1+$E50)</f>
        <v>0</v>
      </c>
      <c r="AJ50" s="189">
        <f>'10. AL soc.ekonom. anal.'!AH23*(1+$E50)</f>
        <v>0</v>
      </c>
      <c r="AK50" s="222">
        <f t="shared" si="2"/>
        <v>0</v>
      </c>
      <c r="AL50" s="266"/>
    </row>
    <row r="51" spans="1:38">
      <c r="A51" s="30"/>
      <c r="B51" s="413" t="s">
        <v>173</v>
      </c>
      <c r="C51" s="428" t="s">
        <v>196</v>
      </c>
      <c r="D51" s="53"/>
      <c r="E51" s="385">
        <v>0.1</v>
      </c>
      <c r="F51" s="92" t="s">
        <v>178</v>
      </c>
      <c r="G51" s="189">
        <f>'10. AL soc.ekonom. anal.'!E24*(1+$E51)</f>
        <v>0</v>
      </c>
      <c r="H51" s="189">
        <f>'10. AL soc.ekonom. anal.'!F24*(1+$E51)</f>
        <v>0</v>
      </c>
      <c r="I51" s="189">
        <f>'10. AL soc.ekonom. anal.'!G24*(1+$E51)</f>
        <v>0</v>
      </c>
      <c r="J51" s="189">
        <f>'10. AL soc.ekonom. anal.'!H24*(1+$E51)</f>
        <v>0</v>
      </c>
      <c r="K51" s="189">
        <f>'10. AL soc.ekonom. anal.'!I24*(1+$E51)</f>
        <v>0</v>
      </c>
      <c r="L51" s="189">
        <f>'10. AL soc.ekonom. anal.'!J24*(1+$E51)</f>
        <v>0</v>
      </c>
      <c r="M51" s="189">
        <f>'10. AL soc.ekonom. anal.'!K24*(1+$E51)</f>
        <v>0</v>
      </c>
      <c r="N51" s="189">
        <f>'10. AL soc.ekonom. anal.'!L24*(1+$E51)</f>
        <v>0</v>
      </c>
      <c r="O51" s="189">
        <f>'10. AL soc.ekonom. anal.'!M24*(1+$E51)</f>
        <v>0</v>
      </c>
      <c r="P51" s="189">
        <f>'10. AL soc.ekonom. anal.'!N24*(1+$E51)</f>
        <v>0</v>
      </c>
      <c r="Q51" s="189">
        <f>'10. AL soc.ekonom. anal.'!O24*(1+$E51)</f>
        <v>0</v>
      </c>
      <c r="R51" s="189">
        <f>'10. AL soc.ekonom. anal.'!P24*(1+$E51)</f>
        <v>0</v>
      </c>
      <c r="S51" s="189">
        <f>'10. AL soc.ekonom. anal.'!Q24*(1+$E51)</f>
        <v>0</v>
      </c>
      <c r="T51" s="189">
        <f>'10. AL soc.ekonom. anal.'!R24*(1+$E51)</f>
        <v>0</v>
      </c>
      <c r="U51" s="189">
        <f>'10. AL soc.ekonom. anal.'!S24*(1+$E51)</f>
        <v>0</v>
      </c>
      <c r="V51" s="189">
        <f>'10. AL soc.ekonom. anal.'!T24*(1+$E51)</f>
        <v>0</v>
      </c>
      <c r="W51" s="189">
        <f>'10. AL soc.ekonom. anal.'!U24*(1+$E51)</f>
        <v>0</v>
      </c>
      <c r="X51" s="189">
        <f>'10. AL soc.ekonom. anal.'!V24*(1+$E51)</f>
        <v>0</v>
      </c>
      <c r="Y51" s="189">
        <f>'10. AL soc.ekonom. anal.'!W24*(1+$E51)</f>
        <v>0</v>
      </c>
      <c r="Z51" s="189">
        <f>'10. AL soc.ekonom. anal.'!X24*(1+$E51)</f>
        <v>0</v>
      </c>
      <c r="AA51" s="189">
        <f>'10. AL soc.ekonom. anal.'!Y24*(1+$E51)</f>
        <v>0</v>
      </c>
      <c r="AB51" s="189">
        <f>'10. AL soc.ekonom. anal.'!Z24*(1+$E51)</f>
        <v>0</v>
      </c>
      <c r="AC51" s="189">
        <f>'10. AL soc.ekonom. anal.'!AA24*(1+$E51)</f>
        <v>0</v>
      </c>
      <c r="AD51" s="189">
        <f>'10. AL soc.ekonom. anal.'!AB24*(1+$E51)</f>
        <v>0</v>
      </c>
      <c r="AE51" s="189">
        <f>'10. AL soc.ekonom. anal.'!AC24*(1+$E51)</f>
        <v>0</v>
      </c>
      <c r="AF51" s="189">
        <f>'10. AL soc.ekonom. anal.'!AD24*(1+$E51)</f>
        <v>0</v>
      </c>
      <c r="AG51" s="189">
        <f>'10. AL soc.ekonom. anal.'!AE24*(1+$E51)</f>
        <v>0</v>
      </c>
      <c r="AH51" s="189">
        <f>'10. AL soc.ekonom. anal.'!AF24*(1+$E51)</f>
        <v>0</v>
      </c>
      <c r="AI51" s="189">
        <f>'10. AL soc.ekonom. anal.'!AG24*(1+$E51)</f>
        <v>0</v>
      </c>
      <c r="AJ51" s="189">
        <f>'10. AL soc.ekonom. anal.'!AH24*(1+$E51)</f>
        <v>0</v>
      </c>
      <c r="AK51" s="222">
        <f t="shared" si="2"/>
        <v>0</v>
      </c>
      <c r="AL51" s="266"/>
    </row>
    <row r="52" spans="1:38" s="52" customFormat="1">
      <c r="A52" s="54"/>
      <c r="B52" s="414" t="s">
        <v>128</v>
      </c>
      <c r="C52" s="55" t="s">
        <v>118</v>
      </c>
      <c r="D52" s="59"/>
      <c r="E52" s="57"/>
      <c r="F52" s="92" t="s">
        <v>178</v>
      </c>
      <c r="G52" s="254">
        <f t="shared" ref="G52:AJ52" si="17">G48+G44+G37+G27</f>
        <v>0</v>
      </c>
      <c r="H52" s="254">
        <f t="shared" si="17"/>
        <v>0</v>
      </c>
      <c r="I52" s="254">
        <f t="shared" si="17"/>
        <v>0</v>
      </c>
      <c r="J52" s="254">
        <f t="shared" si="17"/>
        <v>0</v>
      </c>
      <c r="K52" s="254">
        <f t="shared" si="17"/>
        <v>0</v>
      </c>
      <c r="L52" s="254">
        <f t="shared" si="17"/>
        <v>0</v>
      </c>
      <c r="M52" s="254">
        <f t="shared" si="17"/>
        <v>0</v>
      </c>
      <c r="N52" s="254">
        <f t="shared" si="17"/>
        <v>0</v>
      </c>
      <c r="O52" s="254">
        <f t="shared" si="17"/>
        <v>0</v>
      </c>
      <c r="P52" s="254">
        <f t="shared" si="17"/>
        <v>0</v>
      </c>
      <c r="Q52" s="254">
        <f t="shared" si="17"/>
        <v>0</v>
      </c>
      <c r="R52" s="254">
        <f t="shared" si="17"/>
        <v>0</v>
      </c>
      <c r="S52" s="254">
        <f t="shared" si="17"/>
        <v>0</v>
      </c>
      <c r="T52" s="254">
        <f t="shared" si="17"/>
        <v>0</v>
      </c>
      <c r="U52" s="254">
        <f t="shared" si="17"/>
        <v>0</v>
      </c>
      <c r="V52" s="254">
        <f t="shared" si="17"/>
        <v>0</v>
      </c>
      <c r="W52" s="254">
        <f t="shared" si="17"/>
        <v>0</v>
      </c>
      <c r="X52" s="254">
        <f t="shared" si="17"/>
        <v>0</v>
      </c>
      <c r="Y52" s="254">
        <f t="shared" si="17"/>
        <v>0</v>
      </c>
      <c r="Z52" s="254">
        <f t="shared" si="17"/>
        <v>0</v>
      </c>
      <c r="AA52" s="254">
        <f t="shared" si="17"/>
        <v>0</v>
      </c>
      <c r="AB52" s="254">
        <f t="shared" si="17"/>
        <v>0</v>
      </c>
      <c r="AC52" s="254">
        <f t="shared" si="17"/>
        <v>0</v>
      </c>
      <c r="AD52" s="254">
        <f t="shared" si="17"/>
        <v>0</v>
      </c>
      <c r="AE52" s="254">
        <f t="shared" si="17"/>
        <v>0</v>
      </c>
      <c r="AF52" s="254">
        <f t="shared" si="17"/>
        <v>0</v>
      </c>
      <c r="AG52" s="254">
        <f t="shared" si="17"/>
        <v>0</v>
      </c>
      <c r="AH52" s="254">
        <f t="shared" si="17"/>
        <v>0</v>
      </c>
      <c r="AI52" s="254">
        <f t="shared" si="17"/>
        <v>0</v>
      </c>
      <c r="AJ52" s="254">
        <f t="shared" si="17"/>
        <v>0</v>
      </c>
      <c r="AK52" s="222">
        <f t="shared" si="2"/>
        <v>0</v>
      </c>
      <c r="AL52" s="266"/>
    </row>
    <row r="53" spans="1:38" s="52" customFormat="1">
      <c r="A53" s="64"/>
      <c r="B53" s="81" t="s">
        <v>129</v>
      </c>
      <c r="C53" s="65" t="s">
        <v>12</v>
      </c>
      <c r="D53" s="65"/>
      <c r="E53" s="248"/>
      <c r="F53" s="66" t="s">
        <v>178</v>
      </c>
      <c r="G53" s="256">
        <f t="shared" ref="G53:AJ53" si="18">G26+G52</f>
        <v>0</v>
      </c>
      <c r="H53" s="256">
        <f t="shared" si="18"/>
        <v>0</v>
      </c>
      <c r="I53" s="256">
        <f t="shared" si="18"/>
        <v>0</v>
      </c>
      <c r="J53" s="256">
        <f t="shared" si="18"/>
        <v>0</v>
      </c>
      <c r="K53" s="256">
        <f t="shared" si="18"/>
        <v>0</v>
      </c>
      <c r="L53" s="256">
        <f t="shared" si="18"/>
        <v>0</v>
      </c>
      <c r="M53" s="256">
        <f t="shared" si="18"/>
        <v>0</v>
      </c>
      <c r="N53" s="256">
        <f t="shared" si="18"/>
        <v>0</v>
      </c>
      <c r="O53" s="256">
        <f t="shared" si="18"/>
        <v>0</v>
      </c>
      <c r="P53" s="256">
        <f t="shared" si="18"/>
        <v>0</v>
      </c>
      <c r="Q53" s="256">
        <f t="shared" si="18"/>
        <v>0</v>
      </c>
      <c r="R53" s="256">
        <f t="shared" si="18"/>
        <v>0</v>
      </c>
      <c r="S53" s="256">
        <f t="shared" si="18"/>
        <v>0</v>
      </c>
      <c r="T53" s="256">
        <f t="shared" si="18"/>
        <v>0</v>
      </c>
      <c r="U53" s="256">
        <f t="shared" si="18"/>
        <v>0</v>
      </c>
      <c r="V53" s="256">
        <f t="shared" si="18"/>
        <v>0</v>
      </c>
      <c r="W53" s="256">
        <f t="shared" si="18"/>
        <v>0</v>
      </c>
      <c r="X53" s="256">
        <f t="shared" si="18"/>
        <v>0</v>
      </c>
      <c r="Y53" s="256">
        <f t="shared" si="18"/>
        <v>0</v>
      </c>
      <c r="Z53" s="256">
        <f t="shared" si="18"/>
        <v>0</v>
      </c>
      <c r="AA53" s="256">
        <f t="shared" si="18"/>
        <v>0</v>
      </c>
      <c r="AB53" s="256">
        <f t="shared" si="18"/>
        <v>0</v>
      </c>
      <c r="AC53" s="256">
        <f t="shared" si="18"/>
        <v>0</v>
      </c>
      <c r="AD53" s="256">
        <f t="shared" si="18"/>
        <v>0</v>
      </c>
      <c r="AE53" s="256">
        <f t="shared" si="18"/>
        <v>0</v>
      </c>
      <c r="AF53" s="256">
        <f t="shared" si="18"/>
        <v>0</v>
      </c>
      <c r="AG53" s="256">
        <f t="shared" si="18"/>
        <v>0</v>
      </c>
      <c r="AH53" s="256">
        <f t="shared" si="18"/>
        <v>0</v>
      </c>
      <c r="AI53" s="256">
        <f t="shared" si="18"/>
        <v>0</v>
      </c>
      <c r="AJ53" s="256">
        <f t="shared" si="18"/>
        <v>0</v>
      </c>
      <c r="AK53" s="225">
        <f t="shared" si="2"/>
        <v>0</v>
      </c>
      <c r="AL53" s="266"/>
    </row>
    <row r="54" spans="1:38">
      <c r="A54" s="184">
        <v>2</v>
      </c>
      <c r="B54" s="185" t="s">
        <v>13</v>
      </c>
      <c r="C54" s="185"/>
      <c r="D54" s="185"/>
      <c r="E54" s="185"/>
      <c r="F54" s="232"/>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214"/>
      <c r="AL54" s="52"/>
    </row>
    <row r="55" spans="1:38" ht="13.5" thickBot="1">
      <c r="A55" s="24"/>
      <c r="B55" s="24"/>
      <c r="C55" s="24"/>
      <c r="D55" s="24"/>
      <c r="E55" s="24"/>
      <c r="F55" s="25"/>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24"/>
      <c r="AL55" s="52"/>
    </row>
    <row r="56" spans="1:38" s="71" customFormat="1" ht="15">
      <c r="A56" s="184"/>
      <c r="B56" s="185"/>
      <c r="C56" s="185" t="s">
        <v>147</v>
      </c>
      <c r="D56" s="185"/>
      <c r="E56" s="185"/>
      <c r="F56" s="269" t="s">
        <v>15</v>
      </c>
      <c r="G56" s="270">
        <v>0.04</v>
      </c>
      <c r="I56" s="67"/>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67"/>
      <c r="AK56" s="67"/>
      <c r="AL56" s="52"/>
    </row>
    <row r="57" spans="1:38">
      <c r="A57" s="298"/>
      <c r="B57" s="298"/>
      <c r="C57" s="299" t="s">
        <v>17</v>
      </c>
      <c r="D57" s="299"/>
      <c r="E57" s="299"/>
      <c r="F57" s="271" t="s">
        <v>18</v>
      </c>
      <c r="G57" s="272">
        <f>'13. RL Sociālekonomiskā an.'!F17</f>
        <v>0</v>
      </c>
      <c r="H57" s="272">
        <f>'13. RL Sociālekonomiskā an.'!G17</f>
        <v>1</v>
      </c>
      <c r="I57" s="272">
        <f>'13. RL Sociālekonomiskā an.'!H17</f>
        <v>2</v>
      </c>
      <c r="J57" s="272">
        <f>'13. RL Sociālekonomiskā an.'!I17</f>
        <v>3</v>
      </c>
      <c r="K57" s="272">
        <f>'13. RL Sociālekonomiskā an.'!J17</f>
        <v>4</v>
      </c>
      <c r="L57" s="272">
        <f>'13. RL Sociālekonomiskā an.'!K17</f>
        <v>5</v>
      </c>
      <c r="M57" s="272">
        <f>'13. RL Sociālekonomiskā an.'!L17</f>
        <v>6</v>
      </c>
      <c r="N57" s="272">
        <f>'13. RL Sociālekonomiskā an.'!M17</f>
        <v>7</v>
      </c>
      <c r="O57" s="272">
        <f>'13. RL Sociālekonomiskā an.'!N17</f>
        <v>8</v>
      </c>
      <c r="P57" s="272">
        <f>'13. RL Sociālekonomiskā an.'!O17</f>
        <v>9</v>
      </c>
      <c r="Q57" s="272">
        <f>'13. RL Sociālekonomiskā an.'!P17</f>
        <v>10</v>
      </c>
      <c r="R57" s="272">
        <f>'13. RL Sociālekonomiskā an.'!Q17</f>
        <v>11</v>
      </c>
      <c r="S57" s="272">
        <f>'13. RL Sociālekonomiskā an.'!R17</f>
        <v>12</v>
      </c>
      <c r="T57" s="272">
        <f>'13. RL Sociālekonomiskā an.'!S17</f>
        <v>13</v>
      </c>
      <c r="U57" s="272">
        <f>'13. RL Sociālekonomiskā an.'!T17</f>
        <v>14</v>
      </c>
      <c r="V57" s="272">
        <f>'13. RL Sociālekonomiskā an.'!U17</f>
        <v>15</v>
      </c>
      <c r="W57" s="272">
        <f>'13. RL Sociālekonomiskā an.'!V17</f>
        <v>16</v>
      </c>
      <c r="X57" s="272">
        <f>'13. RL Sociālekonomiskā an.'!W17</f>
        <v>17</v>
      </c>
      <c r="Y57" s="272">
        <f>'13. RL Sociālekonomiskā an.'!X17</f>
        <v>18</v>
      </c>
      <c r="Z57" s="272">
        <f>'13. RL Sociālekonomiskā an.'!Y17</f>
        <v>19</v>
      </c>
      <c r="AA57" s="272">
        <f>'13. RL Sociālekonomiskā an.'!Z17</f>
        <v>20</v>
      </c>
      <c r="AB57" s="272">
        <f>'13. RL Sociālekonomiskā an.'!AA17</f>
        <v>21</v>
      </c>
      <c r="AC57" s="272">
        <f>'13. RL Sociālekonomiskā an.'!AB17</f>
        <v>22</v>
      </c>
      <c r="AD57" s="272">
        <f>'13. RL Sociālekonomiskā an.'!AC17</f>
        <v>23</v>
      </c>
      <c r="AE57" s="272">
        <f>'13. RL Sociālekonomiskā an.'!AD17</f>
        <v>24</v>
      </c>
      <c r="AF57" s="272">
        <f>'13. RL Sociālekonomiskā an.'!AE17</f>
        <v>25</v>
      </c>
      <c r="AG57" s="272">
        <f>'13. RL Sociālekonomiskā an.'!AF17</f>
        <v>26</v>
      </c>
      <c r="AH57" s="272">
        <f>'13. RL Sociālekonomiskā an.'!AG17</f>
        <v>27</v>
      </c>
      <c r="AI57" s="272">
        <f>'13. RL Sociālekonomiskā an.'!AH17</f>
        <v>28</v>
      </c>
      <c r="AJ57" s="272">
        <f>'13. RL Sociālekonomiskā an.'!AI17</f>
        <v>29</v>
      </c>
      <c r="AK57" s="24"/>
      <c r="AL57" s="52"/>
    </row>
    <row r="58" spans="1:38">
      <c r="A58" s="298"/>
      <c r="B58" s="298"/>
      <c r="C58" s="299" t="s">
        <v>20</v>
      </c>
      <c r="D58" s="299"/>
      <c r="E58" s="299"/>
      <c r="F58" s="273" t="s">
        <v>21</v>
      </c>
      <c r="G58" s="274">
        <f t="shared" ref="G58:W58" si="19">1/(1+$G$56)^G57</f>
        <v>1</v>
      </c>
      <c r="H58" s="274">
        <f t="shared" si="19"/>
        <v>0.96153846153846145</v>
      </c>
      <c r="I58" s="274">
        <f t="shared" si="19"/>
        <v>0.92455621301775137</v>
      </c>
      <c r="J58" s="274">
        <f t="shared" si="19"/>
        <v>0.88899635867091487</v>
      </c>
      <c r="K58" s="274">
        <f t="shared" si="19"/>
        <v>0.85480419102972571</v>
      </c>
      <c r="L58" s="274">
        <f t="shared" si="19"/>
        <v>0.82192710675935154</v>
      </c>
      <c r="M58" s="274">
        <f t="shared" si="19"/>
        <v>0.79031452573014571</v>
      </c>
      <c r="N58" s="274">
        <f t="shared" si="19"/>
        <v>0.75991781320206331</v>
      </c>
      <c r="O58" s="274">
        <f t="shared" si="19"/>
        <v>0.73069020500198378</v>
      </c>
      <c r="P58" s="274">
        <f t="shared" si="19"/>
        <v>0.70258673557883045</v>
      </c>
      <c r="Q58" s="274">
        <f t="shared" si="19"/>
        <v>0.67556416882579851</v>
      </c>
      <c r="R58" s="274">
        <f t="shared" si="19"/>
        <v>0.6495809315632679</v>
      </c>
      <c r="S58" s="274">
        <f t="shared" si="19"/>
        <v>0.62459704958006512</v>
      </c>
      <c r="T58" s="274">
        <f t="shared" si="19"/>
        <v>0.600574086134678</v>
      </c>
      <c r="U58" s="274">
        <f t="shared" si="19"/>
        <v>0.57747508282180582</v>
      </c>
      <c r="V58" s="274">
        <f t="shared" si="19"/>
        <v>0.55526450271327477</v>
      </c>
      <c r="W58" s="274">
        <f t="shared" si="19"/>
        <v>0.53390817568584104</v>
      </c>
      <c r="X58" s="274">
        <f t="shared" ref="X58:AI58" si="20">1/(1+$G$56)^X57</f>
        <v>0.51337324585177024</v>
      </c>
      <c r="Y58" s="274">
        <f t="shared" si="20"/>
        <v>0.49362812101131748</v>
      </c>
      <c r="Z58" s="274">
        <f t="shared" si="20"/>
        <v>0.47464242404934376</v>
      </c>
      <c r="AA58" s="274">
        <f t="shared" si="20"/>
        <v>0.45638694620129205</v>
      </c>
      <c r="AB58" s="274">
        <f t="shared" si="20"/>
        <v>0.43883360211662686</v>
      </c>
      <c r="AC58" s="274">
        <f t="shared" si="20"/>
        <v>0.42195538665060278</v>
      </c>
      <c r="AD58" s="274">
        <f t="shared" si="20"/>
        <v>0.40572633331788732</v>
      </c>
      <c r="AE58" s="274">
        <f t="shared" si="20"/>
        <v>0.39012147434412242</v>
      </c>
      <c r="AF58" s="274">
        <f t="shared" si="20"/>
        <v>0.37511680225396377</v>
      </c>
      <c r="AG58" s="274">
        <f t="shared" si="20"/>
        <v>0.36068923293650368</v>
      </c>
      <c r="AH58" s="274">
        <f t="shared" si="20"/>
        <v>0.3468165701312535</v>
      </c>
      <c r="AI58" s="274">
        <f t="shared" si="20"/>
        <v>0.3334774712800514</v>
      </c>
      <c r="AJ58" s="274">
        <f t="shared" ref="AJ58" si="21">1/(1+$G$56)^AJ57</f>
        <v>0.32065141469235708</v>
      </c>
      <c r="AK58" s="24"/>
    </row>
    <row r="59" spans="1:38">
      <c r="A59" s="27"/>
      <c r="B59" s="28" t="s">
        <v>14</v>
      </c>
      <c r="C59" s="28" t="s">
        <v>130</v>
      </c>
      <c r="D59" s="28"/>
      <c r="E59" s="72"/>
      <c r="F59" s="73" t="s">
        <v>178</v>
      </c>
      <c r="G59" s="275">
        <f t="shared" ref="G59:AJ59" si="22">G8*G58</f>
        <v>0</v>
      </c>
      <c r="H59" s="276">
        <f t="shared" si="22"/>
        <v>0</v>
      </c>
      <c r="I59" s="276">
        <f t="shared" si="22"/>
        <v>0</v>
      </c>
      <c r="J59" s="276">
        <f t="shared" si="22"/>
        <v>0</v>
      </c>
      <c r="K59" s="276">
        <f t="shared" si="22"/>
        <v>0</v>
      </c>
      <c r="L59" s="276">
        <f t="shared" si="22"/>
        <v>0</v>
      </c>
      <c r="M59" s="276">
        <f t="shared" si="22"/>
        <v>0</v>
      </c>
      <c r="N59" s="276">
        <f t="shared" si="22"/>
        <v>0</v>
      </c>
      <c r="O59" s="276">
        <f t="shared" si="22"/>
        <v>0</v>
      </c>
      <c r="P59" s="276">
        <f t="shared" si="22"/>
        <v>0</v>
      </c>
      <c r="Q59" s="276">
        <f t="shared" si="22"/>
        <v>0</v>
      </c>
      <c r="R59" s="276">
        <f t="shared" si="22"/>
        <v>0</v>
      </c>
      <c r="S59" s="276">
        <f t="shared" si="22"/>
        <v>0</v>
      </c>
      <c r="T59" s="276">
        <f t="shared" si="22"/>
        <v>0</v>
      </c>
      <c r="U59" s="276">
        <f t="shared" si="22"/>
        <v>0</v>
      </c>
      <c r="V59" s="276">
        <f t="shared" si="22"/>
        <v>0</v>
      </c>
      <c r="W59" s="276">
        <f t="shared" si="22"/>
        <v>0</v>
      </c>
      <c r="X59" s="276">
        <f t="shared" si="22"/>
        <v>0</v>
      </c>
      <c r="Y59" s="276">
        <f t="shared" si="22"/>
        <v>0</v>
      </c>
      <c r="Z59" s="276">
        <f t="shared" si="22"/>
        <v>0</v>
      </c>
      <c r="AA59" s="276">
        <f t="shared" si="22"/>
        <v>0</v>
      </c>
      <c r="AB59" s="276">
        <f t="shared" si="22"/>
        <v>0</v>
      </c>
      <c r="AC59" s="276">
        <f t="shared" si="22"/>
        <v>0</v>
      </c>
      <c r="AD59" s="276">
        <f t="shared" si="22"/>
        <v>0</v>
      </c>
      <c r="AE59" s="276">
        <f t="shared" si="22"/>
        <v>0</v>
      </c>
      <c r="AF59" s="276">
        <f t="shared" si="22"/>
        <v>0</v>
      </c>
      <c r="AG59" s="276">
        <f t="shared" si="22"/>
        <v>0</v>
      </c>
      <c r="AH59" s="276">
        <f t="shared" si="22"/>
        <v>0</v>
      </c>
      <c r="AI59" s="276">
        <f t="shared" si="22"/>
        <v>0</v>
      </c>
      <c r="AJ59" s="276">
        <f t="shared" si="22"/>
        <v>0</v>
      </c>
      <c r="AK59" s="281">
        <f t="shared" ref="AK59:AK69" si="23">SUM(G59:AJ59)</f>
        <v>0</v>
      </c>
    </row>
    <row r="60" spans="1:38">
      <c r="A60" s="30"/>
      <c r="B60" s="12" t="s">
        <v>16</v>
      </c>
      <c r="C60" s="12" t="s">
        <v>320</v>
      </c>
      <c r="D60" s="12"/>
      <c r="E60" s="74"/>
      <c r="F60" s="75" t="s">
        <v>178</v>
      </c>
      <c r="G60" s="277">
        <f t="shared" ref="G60:AJ60" si="24">G18*G58</f>
        <v>0</v>
      </c>
      <c r="H60" s="278">
        <f t="shared" si="24"/>
        <v>0</v>
      </c>
      <c r="I60" s="278">
        <f t="shared" si="24"/>
        <v>0</v>
      </c>
      <c r="J60" s="278">
        <f t="shared" si="24"/>
        <v>0</v>
      </c>
      <c r="K60" s="278">
        <f t="shared" si="24"/>
        <v>0</v>
      </c>
      <c r="L60" s="278">
        <f t="shared" si="24"/>
        <v>0</v>
      </c>
      <c r="M60" s="278">
        <f t="shared" si="24"/>
        <v>0</v>
      </c>
      <c r="N60" s="278">
        <f t="shared" si="24"/>
        <v>0</v>
      </c>
      <c r="O60" s="278">
        <f t="shared" si="24"/>
        <v>0</v>
      </c>
      <c r="P60" s="278">
        <f t="shared" si="24"/>
        <v>0</v>
      </c>
      <c r="Q60" s="278">
        <f t="shared" si="24"/>
        <v>0</v>
      </c>
      <c r="R60" s="278">
        <f t="shared" si="24"/>
        <v>0</v>
      </c>
      <c r="S60" s="278">
        <f t="shared" si="24"/>
        <v>0</v>
      </c>
      <c r="T60" s="278">
        <f t="shared" si="24"/>
        <v>0</v>
      </c>
      <c r="U60" s="278">
        <f t="shared" si="24"/>
        <v>0</v>
      </c>
      <c r="V60" s="278">
        <f t="shared" si="24"/>
        <v>0</v>
      </c>
      <c r="W60" s="278">
        <f t="shared" si="24"/>
        <v>0</v>
      </c>
      <c r="X60" s="278">
        <f t="shared" si="24"/>
        <v>0</v>
      </c>
      <c r="Y60" s="278">
        <f t="shared" si="24"/>
        <v>0</v>
      </c>
      <c r="Z60" s="278">
        <f t="shared" si="24"/>
        <v>0</v>
      </c>
      <c r="AA60" s="278">
        <f t="shared" si="24"/>
        <v>0</v>
      </c>
      <c r="AB60" s="278">
        <f t="shared" si="24"/>
        <v>0</v>
      </c>
      <c r="AC60" s="278">
        <f t="shared" si="24"/>
        <v>0</v>
      </c>
      <c r="AD60" s="278">
        <f t="shared" si="24"/>
        <v>0</v>
      </c>
      <c r="AE60" s="278">
        <f t="shared" si="24"/>
        <v>0</v>
      </c>
      <c r="AF60" s="278">
        <f t="shared" si="24"/>
        <v>0</v>
      </c>
      <c r="AG60" s="278">
        <f t="shared" si="24"/>
        <v>0</v>
      </c>
      <c r="AH60" s="278">
        <f t="shared" si="24"/>
        <v>0</v>
      </c>
      <c r="AI60" s="278">
        <f t="shared" si="24"/>
        <v>0</v>
      </c>
      <c r="AJ60" s="278">
        <f t="shared" si="24"/>
        <v>0</v>
      </c>
      <c r="AK60" s="282">
        <f t="shared" si="23"/>
        <v>0</v>
      </c>
    </row>
    <row r="61" spans="1:38" hidden="1">
      <c r="A61" s="30"/>
      <c r="B61" s="12" t="s">
        <v>24</v>
      </c>
      <c r="C61" s="12" t="s">
        <v>83</v>
      </c>
      <c r="D61" s="12"/>
      <c r="E61" s="74"/>
      <c r="F61" s="75" t="s">
        <v>0</v>
      </c>
      <c r="G61" s="277" t="e">
        <f>#REF!*G58</f>
        <v>#REF!</v>
      </c>
      <c r="H61" s="278" t="e">
        <f>#REF!*H58</f>
        <v>#REF!</v>
      </c>
      <c r="I61" s="278" t="e">
        <f>#REF!*I58</f>
        <v>#REF!</v>
      </c>
      <c r="J61" s="278" t="e">
        <f>#REF!*J58</f>
        <v>#REF!</v>
      </c>
      <c r="K61" s="278" t="e">
        <f>#REF!*K58</f>
        <v>#REF!</v>
      </c>
      <c r="L61" s="278" t="e">
        <f>#REF!*L58</f>
        <v>#REF!</v>
      </c>
      <c r="M61" s="278" t="e">
        <f>#REF!*M58</f>
        <v>#REF!</v>
      </c>
      <c r="N61" s="278" t="e">
        <f>#REF!*N58</f>
        <v>#REF!</v>
      </c>
      <c r="O61" s="278" t="e">
        <f>#REF!*O58</f>
        <v>#REF!</v>
      </c>
      <c r="P61" s="278" t="e">
        <f>#REF!*P58</f>
        <v>#REF!</v>
      </c>
      <c r="Q61" s="278" t="e">
        <f>#REF!*Q58</f>
        <v>#REF!</v>
      </c>
      <c r="R61" s="278" t="e">
        <f>#REF!*R58</f>
        <v>#REF!</v>
      </c>
      <c r="S61" s="278" t="e">
        <f>#REF!*S58</f>
        <v>#REF!</v>
      </c>
      <c r="T61" s="278" t="e">
        <f>#REF!*T58</f>
        <v>#REF!</v>
      </c>
      <c r="U61" s="278" t="e">
        <f>#REF!*U58</f>
        <v>#REF!</v>
      </c>
      <c r="V61" s="278" t="e">
        <f>#REF!*V58</f>
        <v>#REF!</v>
      </c>
      <c r="W61" s="278" t="e">
        <f>#REF!*W58</f>
        <v>#REF!</v>
      </c>
      <c r="X61" s="278" t="e">
        <f>#REF!*X58</f>
        <v>#REF!</v>
      </c>
      <c r="Y61" s="278" t="e">
        <f>#REF!*Y58</f>
        <v>#REF!</v>
      </c>
      <c r="Z61" s="278" t="e">
        <f>#REF!*Z58</f>
        <v>#REF!</v>
      </c>
      <c r="AA61" s="278" t="e">
        <f>#REF!*AA58</f>
        <v>#REF!</v>
      </c>
      <c r="AB61" s="278" t="e">
        <f>#REF!*AB58</f>
        <v>#REF!</v>
      </c>
      <c r="AC61" s="278" t="e">
        <f>#REF!*AC58</f>
        <v>#REF!</v>
      </c>
      <c r="AD61" s="278" t="e">
        <f>#REF!*AD58</f>
        <v>#REF!</v>
      </c>
      <c r="AE61" s="278" t="e">
        <f>#REF!*AE58</f>
        <v>#REF!</v>
      </c>
      <c r="AF61" s="278" t="e">
        <f>#REF!*AF58</f>
        <v>#REF!</v>
      </c>
      <c r="AG61" s="278" t="e">
        <f>#REF!*AG58</f>
        <v>#REF!</v>
      </c>
      <c r="AH61" s="278" t="e">
        <f>#REF!*AH58</f>
        <v>#REF!</v>
      </c>
      <c r="AI61" s="278" t="e">
        <f>#REF!*AI58</f>
        <v>#REF!</v>
      </c>
      <c r="AJ61" s="278" t="e">
        <f>#REF!*AJ58</f>
        <v>#REF!</v>
      </c>
      <c r="AK61" s="282" t="e">
        <f t="shared" si="23"/>
        <v>#REF!</v>
      </c>
    </row>
    <row r="62" spans="1:38">
      <c r="A62" s="30"/>
      <c r="B62" s="12" t="s">
        <v>19</v>
      </c>
      <c r="C62" s="12" t="s">
        <v>131</v>
      </c>
      <c r="D62" s="12"/>
      <c r="E62" s="74"/>
      <c r="F62" s="75" t="s">
        <v>178</v>
      </c>
      <c r="G62" s="277">
        <f t="shared" ref="G62:AJ62" si="25">G25*G58</f>
        <v>0</v>
      </c>
      <c r="H62" s="278">
        <f t="shared" si="25"/>
        <v>0</v>
      </c>
      <c r="I62" s="278">
        <f t="shared" si="25"/>
        <v>0</v>
      </c>
      <c r="J62" s="278">
        <f t="shared" si="25"/>
        <v>0</v>
      </c>
      <c r="K62" s="278">
        <f t="shared" si="25"/>
        <v>0</v>
      </c>
      <c r="L62" s="278">
        <f t="shared" si="25"/>
        <v>0</v>
      </c>
      <c r="M62" s="278">
        <f t="shared" si="25"/>
        <v>0</v>
      </c>
      <c r="N62" s="278">
        <f t="shared" si="25"/>
        <v>0</v>
      </c>
      <c r="O62" s="278">
        <f t="shared" si="25"/>
        <v>0</v>
      </c>
      <c r="P62" s="278">
        <f t="shared" si="25"/>
        <v>0</v>
      </c>
      <c r="Q62" s="278">
        <f t="shared" si="25"/>
        <v>0</v>
      </c>
      <c r="R62" s="278">
        <f t="shared" si="25"/>
        <v>0</v>
      </c>
      <c r="S62" s="278">
        <f t="shared" si="25"/>
        <v>0</v>
      </c>
      <c r="T62" s="278">
        <f t="shared" si="25"/>
        <v>0</v>
      </c>
      <c r="U62" s="278">
        <f t="shared" si="25"/>
        <v>0</v>
      </c>
      <c r="V62" s="278">
        <f t="shared" si="25"/>
        <v>0</v>
      </c>
      <c r="W62" s="278">
        <f t="shared" si="25"/>
        <v>0</v>
      </c>
      <c r="X62" s="278">
        <f t="shared" si="25"/>
        <v>0</v>
      </c>
      <c r="Y62" s="278">
        <f t="shared" si="25"/>
        <v>0</v>
      </c>
      <c r="Z62" s="278">
        <f t="shared" si="25"/>
        <v>0</v>
      </c>
      <c r="AA62" s="278">
        <f t="shared" si="25"/>
        <v>0</v>
      </c>
      <c r="AB62" s="278">
        <f t="shared" si="25"/>
        <v>0</v>
      </c>
      <c r="AC62" s="278">
        <f t="shared" si="25"/>
        <v>0</v>
      </c>
      <c r="AD62" s="278">
        <f t="shared" si="25"/>
        <v>0</v>
      </c>
      <c r="AE62" s="278">
        <f t="shared" si="25"/>
        <v>0</v>
      </c>
      <c r="AF62" s="278">
        <f t="shared" si="25"/>
        <v>0</v>
      </c>
      <c r="AG62" s="278">
        <f t="shared" si="25"/>
        <v>0</v>
      </c>
      <c r="AH62" s="278">
        <f t="shared" si="25"/>
        <v>0</v>
      </c>
      <c r="AI62" s="278">
        <f t="shared" si="25"/>
        <v>0</v>
      </c>
      <c r="AJ62" s="278">
        <f t="shared" si="25"/>
        <v>0</v>
      </c>
      <c r="AK62" s="282">
        <f t="shared" si="23"/>
        <v>0</v>
      </c>
    </row>
    <row r="63" spans="1:38">
      <c r="A63" s="30"/>
      <c r="B63" s="12" t="s">
        <v>22</v>
      </c>
      <c r="C63" s="12" t="s">
        <v>132</v>
      </c>
      <c r="D63" s="12"/>
      <c r="E63" s="74"/>
      <c r="F63" s="75" t="s">
        <v>178</v>
      </c>
      <c r="G63" s="277">
        <f t="shared" ref="G63:AJ63" si="26">G26*G58</f>
        <v>0</v>
      </c>
      <c r="H63" s="278">
        <f t="shared" si="26"/>
        <v>0</v>
      </c>
      <c r="I63" s="278">
        <f t="shared" si="26"/>
        <v>0</v>
      </c>
      <c r="J63" s="278">
        <f t="shared" si="26"/>
        <v>0</v>
      </c>
      <c r="K63" s="278">
        <f t="shared" si="26"/>
        <v>0</v>
      </c>
      <c r="L63" s="278">
        <f t="shared" si="26"/>
        <v>0</v>
      </c>
      <c r="M63" s="278">
        <f t="shared" si="26"/>
        <v>0</v>
      </c>
      <c r="N63" s="278">
        <f t="shared" si="26"/>
        <v>0</v>
      </c>
      <c r="O63" s="278">
        <f t="shared" si="26"/>
        <v>0</v>
      </c>
      <c r="P63" s="278">
        <f t="shared" si="26"/>
        <v>0</v>
      </c>
      <c r="Q63" s="278">
        <f t="shared" si="26"/>
        <v>0</v>
      </c>
      <c r="R63" s="278">
        <f t="shared" si="26"/>
        <v>0</v>
      </c>
      <c r="S63" s="278">
        <f t="shared" si="26"/>
        <v>0</v>
      </c>
      <c r="T63" s="278">
        <f t="shared" si="26"/>
        <v>0</v>
      </c>
      <c r="U63" s="278">
        <f t="shared" si="26"/>
        <v>0</v>
      </c>
      <c r="V63" s="278">
        <f t="shared" si="26"/>
        <v>0</v>
      </c>
      <c r="W63" s="278">
        <f t="shared" si="26"/>
        <v>0</v>
      </c>
      <c r="X63" s="278">
        <f t="shared" si="26"/>
        <v>0</v>
      </c>
      <c r="Y63" s="278">
        <f t="shared" si="26"/>
        <v>0</v>
      </c>
      <c r="Z63" s="278">
        <f t="shared" si="26"/>
        <v>0</v>
      </c>
      <c r="AA63" s="278">
        <f t="shared" si="26"/>
        <v>0</v>
      </c>
      <c r="AB63" s="278">
        <f t="shared" si="26"/>
        <v>0</v>
      </c>
      <c r="AC63" s="278">
        <f t="shared" si="26"/>
        <v>0</v>
      </c>
      <c r="AD63" s="278">
        <f t="shared" si="26"/>
        <v>0</v>
      </c>
      <c r="AE63" s="278">
        <f t="shared" si="26"/>
        <v>0</v>
      </c>
      <c r="AF63" s="278">
        <f t="shared" si="26"/>
        <v>0</v>
      </c>
      <c r="AG63" s="278">
        <f t="shared" si="26"/>
        <v>0</v>
      </c>
      <c r="AH63" s="278">
        <f t="shared" si="26"/>
        <v>0</v>
      </c>
      <c r="AI63" s="278">
        <f t="shared" si="26"/>
        <v>0</v>
      </c>
      <c r="AJ63" s="278">
        <f t="shared" si="26"/>
        <v>0</v>
      </c>
      <c r="AK63" s="282">
        <f t="shared" si="23"/>
        <v>0</v>
      </c>
    </row>
    <row r="64" spans="1:38">
      <c r="A64" s="30"/>
      <c r="B64" s="12" t="s">
        <v>23</v>
      </c>
      <c r="C64" s="12" t="s">
        <v>133</v>
      </c>
      <c r="D64" s="12"/>
      <c r="E64" s="74"/>
      <c r="F64" s="75" t="s">
        <v>178</v>
      </c>
      <c r="G64" s="277">
        <f t="shared" ref="G64:AJ64" si="27">G27*G58</f>
        <v>0</v>
      </c>
      <c r="H64" s="278">
        <f t="shared" si="27"/>
        <v>0</v>
      </c>
      <c r="I64" s="278">
        <f t="shared" si="27"/>
        <v>0</v>
      </c>
      <c r="J64" s="278">
        <f t="shared" si="27"/>
        <v>0</v>
      </c>
      <c r="K64" s="278">
        <f t="shared" si="27"/>
        <v>0</v>
      </c>
      <c r="L64" s="278">
        <f t="shared" si="27"/>
        <v>0</v>
      </c>
      <c r="M64" s="278">
        <f t="shared" si="27"/>
        <v>0</v>
      </c>
      <c r="N64" s="278">
        <f t="shared" si="27"/>
        <v>0</v>
      </c>
      <c r="O64" s="278">
        <f t="shared" si="27"/>
        <v>0</v>
      </c>
      <c r="P64" s="278">
        <f t="shared" si="27"/>
        <v>0</v>
      </c>
      <c r="Q64" s="278">
        <f t="shared" si="27"/>
        <v>0</v>
      </c>
      <c r="R64" s="278">
        <f t="shared" si="27"/>
        <v>0</v>
      </c>
      <c r="S64" s="278">
        <f t="shared" si="27"/>
        <v>0</v>
      </c>
      <c r="T64" s="278">
        <f t="shared" si="27"/>
        <v>0</v>
      </c>
      <c r="U64" s="278">
        <f t="shared" si="27"/>
        <v>0</v>
      </c>
      <c r="V64" s="278">
        <f t="shared" si="27"/>
        <v>0</v>
      </c>
      <c r="W64" s="278">
        <f t="shared" si="27"/>
        <v>0</v>
      </c>
      <c r="X64" s="278">
        <f t="shared" si="27"/>
        <v>0</v>
      </c>
      <c r="Y64" s="278">
        <f t="shared" si="27"/>
        <v>0</v>
      </c>
      <c r="Z64" s="278">
        <f t="shared" si="27"/>
        <v>0</v>
      </c>
      <c r="AA64" s="278">
        <f t="shared" si="27"/>
        <v>0</v>
      </c>
      <c r="AB64" s="278">
        <f t="shared" si="27"/>
        <v>0</v>
      </c>
      <c r="AC64" s="278">
        <f t="shared" si="27"/>
        <v>0</v>
      </c>
      <c r="AD64" s="278">
        <f t="shared" si="27"/>
        <v>0</v>
      </c>
      <c r="AE64" s="278">
        <f t="shared" si="27"/>
        <v>0</v>
      </c>
      <c r="AF64" s="278">
        <f t="shared" si="27"/>
        <v>0</v>
      </c>
      <c r="AG64" s="278">
        <f t="shared" si="27"/>
        <v>0</v>
      </c>
      <c r="AH64" s="278">
        <f t="shared" si="27"/>
        <v>0</v>
      </c>
      <c r="AI64" s="278">
        <f t="shared" si="27"/>
        <v>0</v>
      </c>
      <c r="AJ64" s="278">
        <f t="shared" si="27"/>
        <v>0</v>
      </c>
      <c r="AK64" s="282">
        <f t="shared" si="23"/>
        <v>0</v>
      </c>
    </row>
    <row r="65" spans="1:38">
      <c r="A65" s="30"/>
      <c r="B65" s="12" t="s">
        <v>24</v>
      </c>
      <c r="C65" s="12" t="s">
        <v>321</v>
      </c>
      <c r="D65" s="12"/>
      <c r="E65" s="74"/>
      <c r="F65" s="75" t="s">
        <v>178</v>
      </c>
      <c r="G65" s="277">
        <f t="shared" ref="G65:AJ65" si="28">G37*G58</f>
        <v>0</v>
      </c>
      <c r="H65" s="278">
        <f t="shared" si="28"/>
        <v>0</v>
      </c>
      <c r="I65" s="278">
        <f t="shared" si="28"/>
        <v>0</v>
      </c>
      <c r="J65" s="278">
        <f t="shared" si="28"/>
        <v>0</v>
      </c>
      <c r="K65" s="278">
        <f t="shared" si="28"/>
        <v>0</v>
      </c>
      <c r="L65" s="278">
        <f t="shared" si="28"/>
        <v>0</v>
      </c>
      <c r="M65" s="278">
        <f t="shared" si="28"/>
        <v>0</v>
      </c>
      <c r="N65" s="278">
        <f t="shared" si="28"/>
        <v>0</v>
      </c>
      <c r="O65" s="278">
        <f t="shared" si="28"/>
        <v>0</v>
      </c>
      <c r="P65" s="278">
        <f t="shared" si="28"/>
        <v>0</v>
      </c>
      <c r="Q65" s="278">
        <f t="shared" si="28"/>
        <v>0</v>
      </c>
      <c r="R65" s="278">
        <f t="shared" si="28"/>
        <v>0</v>
      </c>
      <c r="S65" s="278">
        <f t="shared" si="28"/>
        <v>0</v>
      </c>
      <c r="T65" s="278">
        <f t="shared" si="28"/>
        <v>0</v>
      </c>
      <c r="U65" s="278">
        <f t="shared" si="28"/>
        <v>0</v>
      </c>
      <c r="V65" s="278">
        <f t="shared" si="28"/>
        <v>0</v>
      </c>
      <c r="W65" s="278">
        <f t="shared" si="28"/>
        <v>0</v>
      </c>
      <c r="X65" s="278">
        <f t="shared" si="28"/>
        <v>0</v>
      </c>
      <c r="Y65" s="278">
        <f t="shared" si="28"/>
        <v>0</v>
      </c>
      <c r="Z65" s="278">
        <f t="shared" si="28"/>
        <v>0</v>
      </c>
      <c r="AA65" s="278">
        <f t="shared" si="28"/>
        <v>0</v>
      </c>
      <c r="AB65" s="278">
        <f t="shared" si="28"/>
        <v>0</v>
      </c>
      <c r="AC65" s="278">
        <f t="shared" si="28"/>
        <v>0</v>
      </c>
      <c r="AD65" s="278">
        <f t="shared" si="28"/>
        <v>0</v>
      </c>
      <c r="AE65" s="278">
        <f t="shared" si="28"/>
        <v>0</v>
      </c>
      <c r="AF65" s="278">
        <f t="shared" si="28"/>
        <v>0</v>
      </c>
      <c r="AG65" s="278">
        <f t="shared" si="28"/>
        <v>0</v>
      </c>
      <c r="AH65" s="278">
        <f t="shared" si="28"/>
        <v>0</v>
      </c>
      <c r="AI65" s="278">
        <f t="shared" si="28"/>
        <v>0</v>
      </c>
      <c r="AJ65" s="278">
        <f t="shared" si="28"/>
        <v>0</v>
      </c>
      <c r="AK65" s="282">
        <f t="shared" si="23"/>
        <v>0</v>
      </c>
    </row>
    <row r="66" spans="1:38">
      <c r="A66" s="30"/>
      <c r="B66" s="12" t="s">
        <v>26</v>
      </c>
      <c r="C66" s="12" t="s">
        <v>134</v>
      </c>
      <c r="D66" s="12"/>
      <c r="E66" s="74"/>
      <c r="F66" s="75" t="s">
        <v>178</v>
      </c>
      <c r="G66" s="277">
        <f t="shared" ref="G66:AG66" si="29">G44*G58</f>
        <v>0</v>
      </c>
      <c r="H66" s="278">
        <f t="shared" si="29"/>
        <v>0</v>
      </c>
      <c r="I66" s="278">
        <f t="shared" si="29"/>
        <v>0</v>
      </c>
      <c r="J66" s="278">
        <f t="shared" si="29"/>
        <v>0</v>
      </c>
      <c r="K66" s="278">
        <f t="shared" si="29"/>
        <v>0</v>
      </c>
      <c r="L66" s="278">
        <f t="shared" si="29"/>
        <v>0</v>
      </c>
      <c r="M66" s="278">
        <f t="shared" si="29"/>
        <v>0</v>
      </c>
      <c r="N66" s="278">
        <f t="shared" si="29"/>
        <v>0</v>
      </c>
      <c r="O66" s="278">
        <f t="shared" si="29"/>
        <v>0</v>
      </c>
      <c r="P66" s="278">
        <f t="shared" si="29"/>
        <v>0</v>
      </c>
      <c r="Q66" s="278">
        <f t="shared" si="29"/>
        <v>0</v>
      </c>
      <c r="R66" s="278">
        <f t="shared" si="29"/>
        <v>0</v>
      </c>
      <c r="S66" s="278">
        <f t="shared" si="29"/>
        <v>0</v>
      </c>
      <c r="T66" s="278">
        <f t="shared" si="29"/>
        <v>0</v>
      </c>
      <c r="U66" s="278">
        <f t="shared" si="29"/>
        <v>0</v>
      </c>
      <c r="V66" s="278">
        <f t="shared" si="29"/>
        <v>0</v>
      </c>
      <c r="W66" s="278">
        <f t="shared" si="29"/>
        <v>0</v>
      </c>
      <c r="X66" s="278">
        <f t="shared" si="29"/>
        <v>0</v>
      </c>
      <c r="Y66" s="278">
        <f t="shared" si="29"/>
        <v>0</v>
      </c>
      <c r="Z66" s="278">
        <f t="shared" si="29"/>
        <v>0</v>
      </c>
      <c r="AA66" s="278">
        <f t="shared" si="29"/>
        <v>0</v>
      </c>
      <c r="AB66" s="278">
        <f t="shared" si="29"/>
        <v>0</v>
      </c>
      <c r="AC66" s="278">
        <f t="shared" si="29"/>
        <v>0</v>
      </c>
      <c r="AD66" s="278">
        <f t="shared" si="29"/>
        <v>0</v>
      </c>
      <c r="AE66" s="278">
        <f t="shared" si="29"/>
        <v>0</v>
      </c>
      <c r="AF66" s="278">
        <f t="shared" si="29"/>
        <v>0</v>
      </c>
      <c r="AG66" s="278">
        <f t="shared" si="29"/>
        <v>0</v>
      </c>
      <c r="AH66" s="278">
        <f t="shared" ref="AH66:AJ66" si="30">AH44*AH58</f>
        <v>0</v>
      </c>
      <c r="AI66" s="278">
        <f t="shared" si="30"/>
        <v>0</v>
      </c>
      <c r="AJ66" s="278">
        <f t="shared" si="30"/>
        <v>0</v>
      </c>
      <c r="AK66" s="282">
        <f t="shared" si="23"/>
        <v>0</v>
      </c>
    </row>
    <row r="67" spans="1:38">
      <c r="A67" s="30"/>
      <c r="B67" s="12" t="s">
        <v>28</v>
      </c>
      <c r="C67" s="12" t="s">
        <v>135</v>
      </c>
      <c r="D67" s="12"/>
      <c r="E67" s="74"/>
      <c r="F67" s="75" t="s">
        <v>178</v>
      </c>
      <c r="G67" s="277">
        <f t="shared" ref="G67:AG67" si="31">G48*G58</f>
        <v>0</v>
      </c>
      <c r="H67" s="278">
        <f t="shared" si="31"/>
        <v>0</v>
      </c>
      <c r="I67" s="278">
        <f t="shared" si="31"/>
        <v>0</v>
      </c>
      <c r="J67" s="278">
        <f t="shared" si="31"/>
        <v>0</v>
      </c>
      <c r="K67" s="278">
        <f t="shared" si="31"/>
        <v>0</v>
      </c>
      <c r="L67" s="278">
        <f t="shared" si="31"/>
        <v>0</v>
      </c>
      <c r="M67" s="278">
        <f t="shared" si="31"/>
        <v>0</v>
      </c>
      <c r="N67" s="278">
        <f t="shared" si="31"/>
        <v>0</v>
      </c>
      <c r="O67" s="278">
        <f>O48*O58</f>
        <v>0</v>
      </c>
      <c r="P67" s="278">
        <f t="shared" si="31"/>
        <v>0</v>
      </c>
      <c r="Q67" s="278">
        <f t="shared" si="31"/>
        <v>0</v>
      </c>
      <c r="R67" s="278">
        <f t="shared" si="31"/>
        <v>0</v>
      </c>
      <c r="S67" s="278">
        <f t="shared" si="31"/>
        <v>0</v>
      </c>
      <c r="T67" s="278">
        <f t="shared" si="31"/>
        <v>0</v>
      </c>
      <c r="U67" s="278">
        <f t="shared" si="31"/>
        <v>0</v>
      </c>
      <c r="V67" s="278">
        <f t="shared" si="31"/>
        <v>0</v>
      </c>
      <c r="W67" s="278">
        <f t="shared" si="31"/>
        <v>0</v>
      </c>
      <c r="X67" s="278">
        <f t="shared" si="31"/>
        <v>0</v>
      </c>
      <c r="Y67" s="278">
        <f t="shared" si="31"/>
        <v>0</v>
      </c>
      <c r="Z67" s="278">
        <f t="shared" si="31"/>
        <v>0</v>
      </c>
      <c r="AA67" s="278">
        <f t="shared" si="31"/>
        <v>0</v>
      </c>
      <c r="AB67" s="278">
        <f t="shared" si="31"/>
        <v>0</v>
      </c>
      <c r="AC67" s="278">
        <f t="shared" si="31"/>
        <v>0</v>
      </c>
      <c r="AD67" s="278">
        <f t="shared" si="31"/>
        <v>0</v>
      </c>
      <c r="AE67" s="278">
        <f t="shared" si="31"/>
        <v>0</v>
      </c>
      <c r="AF67" s="278">
        <f t="shared" si="31"/>
        <v>0</v>
      </c>
      <c r="AG67" s="278">
        <f t="shared" si="31"/>
        <v>0</v>
      </c>
      <c r="AH67" s="278">
        <f t="shared" ref="AH67:AJ67" si="32">AH48*AH58</f>
        <v>0</v>
      </c>
      <c r="AI67" s="278">
        <f t="shared" si="32"/>
        <v>0</v>
      </c>
      <c r="AJ67" s="278">
        <f t="shared" si="32"/>
        <v>0</v>
      </c>
      <c r="AK67" s="282">
        <f t="shared" si="23"/>
        <v>0</v>
      </c>
    </row>
    <row r="68" spans="1:38">
      <c r="A68" s="30"/>
      <c r="B68" s="12" t="s">
        <v>80</v>
      </c>
      <c r="C68" s="12" t="s">
        <v>136</v>
      </c>
      <c r="D68" s="12"/>
      <c r="E68" s="74"/>
      <c r="F68" s="75" t="s">
        <v>178</v>
      </c>
      <c r="G68" s="277">
        <f t="shared" ref="G68:AG68" si="33">G52*G58</f>
        <v>0</v>
      </c>
      <c r="H68" s="278">
        <f t="shared" si="33"/>
        <v>0</v>
      </c>
      <c r="I68" s="278">
        <f t="shared" si="33"/>
        <v>0</v>
      </c>
      <c r="J68" s="278">
        <f t="shared" si="33"/>
        <v>0</v>
      </c>
      <c r="K68" s="278">
        <f t="shared" si="33"/>
        <v>0</v>
      </c>
      <c r="L68" s="278">
        <f t="shared" si="33"/>
        <v>0</v>
      </c>
      <c r="M68" s="278">
        <f t="shared" si="33"/>
        <v>0</v>
      </c>
      <c r="N68" s="278">
        <f t="shared" si="33"/>
        <v>0</v>
      </c>
      <c r="O68" s="278">
        <f t="shared" si="33"/>
        <v>0</v>
      </c>
      <c r="P68" s="278">
        <f t="shared" si="33"/>
        <v>0</v>
      </c>
      <c r="Q68" s="278">
        <f t="shared" si="33"/>
        <v>0</v>
      </c>
      <c r="R68" s="278">
        <f t="shared" si="33"/>
        <v>0</v>
      </c>
      <c r="S68" s="278">
        <f t="shared" si="33"/>
        <v>0</v>
      </c>
      <c r="T68" s="278">
        <f t="shared" si="33"/>
        <v>0</v>
      </c>
      <c r="U68" s="278">
        <f t="shared" si="33"/>
        <v>0</v>
      </c>
      <c r="V68" s="278">
        <f t="shared" si="33"/>
        <v>0</v>
      </c>
      <c r="W68" s="278">
        <f t="shared" si="33"/>
        <v>0</v>
      </c>
      <c r="X68" s="278">
        <f t="shared" si="33"/>
        <v>0</v>
      </c>
      <c r="Y68" s="278">
        <f t="shared" si="33"/>
        <v>0</v>
      </c>
      <c r="Z68" s="278">
        <f t="shared" si="33"/>
        <v>0</v>
      </c>
      <c r="AA68" s="278">
        <f t="shared" si="33"/>
        <v>0</v>
      </c>
      <c r="AB68" s="278">
        <f t="shared" si="33"/>
        <v>0</v>
      </c>
      <c r="AC68" s="278">
        <f t="shared" si="33"/>
        <v>0</v>
      </c>
      <c r="AD68" s="278">
        <f t="shared" si="33"/>
        <v>0</v>
      </c>
      <c r="AE68" s="278">
        <f t="shared" si="33"/>
        <v>0</v>
      </c>
      <c r="AF68" s="278">
        <f t="shared" si="33"/>
        <v>0</v>
      </c>
      <c r="AG68" s="278">
        <f t="shared" si="33"/>
        <v>0</v>
      </c>
      <c r="AH68" s="278">
        <f t="shared" ref="AH68:AJ68" si="34">AH52*AH58</f>
        <v>0</v>
      </c>
      <c r="AI68" s="278">
        <f t="shared" si="34"/>
        <v>0</v>
      </c>
      <c r="AJ68" s="278">
        <f t="shared" si="34"/>
        <v>0</v>
      </c>
      <c r="AK68" s="282">
        <f t="shared" si="23"/>
        <v>0</v>
      </c>
    </row>
    <row r="69" spans="1:38">
      <c r="A69" s="32"/>
      <c r="B69" s="33" t="s">
        <v>52</v>
      </c>
      <c r="C69" s="33" t="s">
        <v>137</v>
      </c>
      <c r="D69" s="33"/>
      <c r="E69" s="76"/>
      <c r="F69" s="250" t="s">
        <v>178</v>
      </c>
      <c r="G69" s="279">
        <f t="shared" ref="G69:AG69" si="35">G53*G58</f>
        <v>0</v>
      </c>
      <c r="H69" s="280">
        <f t="shared" si="35"/>
        <v>0</v>
      </c>
      <c r="I69" s="280">
        <f t="shared" si="35"/>
        <v>0</v>
      </c>
      <c r="J69" s="280">
        <f t="shared" si="35"/>
        <v>0</v>
      </c>
      <c r="K69" s="280">
        <f t="shared" si="35"/>
        <v>0</v>
      </c>
      <c r="L69" s="280">
        <f t="shared" si="35"/>
        <v>0</v>
      </c>
      <c r="M69" s="280">
        <f t="shared" si="35"/>
        <v>0</v>
      </c>
      <c r="N69" s="280">
        <f t="shared" si="35"/>
        <v>0</v>
      </c>
      <c r="O69" s="280">
        <f t="shared" si="35"/>
        <v>0</v>
      </c>
      <c r="P69" s="280">
        <f t="shared" si="35"/>
        <v>0</v>
      </c>
      <c r="Q69" s="280">
        <f t="shared" si="35"/>
        <v>0</v>
      </c>
      <c r="R69" s="280">
        <f t="shared" si="35"/>
        <v>0</v>
      </c>
      <c r="S69" s="280">
        <f t="shared" si="35"/>
        <v>0</v>
      </c>
      <c r="T69" s="280">
        <f t="shared" si="35"/>
        <v>0</v>
      </c>
      <c r="U69" s="280">
        <f t="shared" si="35"/>
        <v>0</v>
      </c>
      <c r="V69" s="280">
        <f t="shared" si="35"/>
        <v>0</v>
      </c>
      <c r="W69" s="280">
        <f t="shared" si="35"/>
        <v>0</v>
      </c>
      <c r="X69" s="280">
        <f t="shared" si="35"/>
        <v>0</v>
      </c>
      <c r="Y69" s="280">
        <f t="shared" si="35"/>
        <v>0</v>
      </c>
      <c r="Z69" s="280">
        <f t="shared" si="35"/>
        <v>0</v>
      </c>
      <c r="AA69" s="280">
        <f t="shared" si="35"/>
        <v>0</v>
      </c>
      <c r="AB69" s="280">
        <f t="shared" si="35"/>
        <v>0</v>
      </c>
      <c r="AC69" s="280">
        <f t="shared" si="35"/>
        <v>0</v>
      </c>
      <c r="AD69" s="280">
        <f t="shared" si="35"/>
        <v>0</v>
      </c>
      <c r="AE69" s="280">
        <f t="shared" si="35"/>
        <v>0</v>
      </c>
      <c r="AF69" s="280">
        <f t="shared" si="35"/>
        <v>0</v>
      </c>
      <c r="AG69" s="280">
        <f t="shared" si="35"/>
        <v>0</v>
      </c>
      <c r="AH69" s="280">
        <f t="shared" ref="AH69:AJ69" si="36">AH53*AH58</f>
        <v>0</v>
      </c>
      <c r="AI69" s="280">
        <f t="shared" si="36"/>
        <v>0</v>
      </c>
      <c r="AJ69" s="280">
        <f t="shared" si="36"/>
        <v>0</v>
      </c>
      <c r="AK69" s="283">
        <f t="shared" si="23"/>
        <v>0</v>
      </c>
    </row>
    <row r="70" spans="1:38">
      <c r="A70" s="24"/>
      <c r="B70" s="24"/>
      <c r="C70" s="24"/>
      <c r="D70" s="24"/>
      <c r="E70" s="76"/>
      <c r="F70" s="25"/>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row>
    <row r="71" spans="1:38">
      <c r="A71" s="184">
        <v>3</v>
      </c>
      <c r="B71" s="185" t="s">
        <v>30</v>
      </c>
      <c r="C71" s="185"/>
      <c r="D71" s="185"/>
      <c r="E71" s="185"/>
      <c r="F71" s="185"/>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7"/>
    </row>
    <row r="72" spans="1:38">
      <c r="A72" s="33"/>
      <c r="B72" s="33"/>
      <c r="C72" s="33"/>
      <c r="D72" s="33"/>
      <c r="E72" s="33"/>
      <c r="F72" s="191" t="s">
        <v>31</v>
      </c>
      <c r="G72" s="190"/>
      <c r="H72" s="264" t="s">
        <v>32</v>
      </c>
      <c r="K72" s="257"/>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row>
    <row r="73" spans="1:38">
      <c r="A73" s="27"/>
      <c r="B73" s="28" t="s">
        <v>33</v>
      </c>
      <c r="C73" s="28" t="s">
        <v>106</v>
      </c>
      <c r="D73" s="28"/>
      <c r="E73" s="72"/>
      <c r="F73" s="258">
        <f>AK8</f>
        <v>0</v>
      </c>
      <c r="G73" s="251"/>
      <c r="H73" s="259">
        <f>AK59</f>
        <v>0</v>
      </c>
      <c r="K73" s="12"/>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row>
    <row r="74" spans="1:38">
      <c r="A74" s="30"/>
      <c r="B74" s="12" t="s">
        <v>34</v>
      </c>
      <c r="C74" s="12" t="s">
        <v>279</v>
      </c>
      <c r="D74" s="12"/>
      <c r="E74" s="74"/>
      <c r="F74" s="260">
        <f>AK18</f>
        <v>0</v>
      </c>
      <c r="G74" s="253"/>
      <c r="H74" s="261">
        <f>AK60</f>
        <v>0</v>
      </c>
      <c r="K74" s="18"/>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row>
    <row r="75" spans="1:38">
      <c r="A75" s="30"/>
      <c r="B75" s="12" t="s">
        <v>35</v>
      </c>
      <c r="C75" s="12" t="s">
        <v>10</v>
      </c>
      <c r="D75" s="12"/>
      <c r="E75" s="74"/>
      <c r="F75" s="260">
        <f>AK25</f>
        <v>0</v>
      </c>
      <c r="G75" s="253"/>
      <c r="H75" s="261">
        <f t="shared" ref="H75:H81" si="37">AK62</f>
        <v>0</v>
      </c>
      <c r="K75" s="18"/>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row>
    <row r="76" spans="1:38">
      <c r="A76" s="30"/>
      <c r="B76" s="12" t="s">
        <v>36</v>
      </c>
      <c r="C76" s="12" t="s">
        <v>121</v>
      </c>
      <c r="D76" s="12"/>
      <c r="E76" s="74"/>
      <c r="F76" s="260">
        <f>AK26</f>
        <v>0</v>
      </c>
      <c r="G76" s="253"/>
      <c r="H76" s="261">
        <f t="shared" si="37"/>
        <v>0</v>
      </c>
      <c r="K76" s="18"/>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row>
    <row r="77" spans="1:38">
      <c r="A77" s="30"/>
      <c r="B77" s="12" t="s">
        <v>37</v>
      </c>
      <c r="C77" s="12" t="s">
        <v>109</v>
      </c>
      <c r="D77" s="12"/>
      <c r="E77" s="74"/>
      <c r="F77" s="260">
        <f>AK27</f>
        <v>0</v>
      </c>
      <c r="G77" s="253"/>
      <c r="H77" s="261">
        <f t="shared" si="37"/>
        <v>0</v>
      </c>
      <c r="K77" s="18"/>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row>
    <row r="78" spans="1:38">
      <c r="A78" s="30"/>
      <c r="B78" s="12" t="s">
        <v>81</v>
      </c>
      <c r="C78" s="12" t="s">
        <v>313</v>
      </c>
      <c r="D78" s="12"/>
      <c r="E78" s="74"/>
      <c r="F78" s="260">
        <f>AK37</f>
        <v>0</v>
      </c>
      <c r="G78" s="253"/>
      <c r="H78" s="261">
        <f t="shared" si="37"/>
        <v>0</v>
      </c>
      <c r="K78" s="18"/>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row>
    <row r="79" spans="1:38">
      <c r="A79" s="30"/>
      <c r="B79" s="12" t="s">
        <v>64</v>
      </c>
      <c r="C79" s="12" t="s">
        <v>8</v>
      </c>
      <c r="D79" s="12"/>
      <c r="E79" s="74"/>
      <c r="F79" s="260">
        <f>AK44</f>
        <v>0</v>
      </c>
      <c r="G79" s="253"/>
      <c r="H79" s="261">
        <f t="shared" si="37"/>
        <v>0</v>
      </c>
      <c r="K79" s="18"/>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row>
    <row r="80" spans="1:38">
      <c r="A80" s="30"/>
      <c r="B80" s="12" t="s">
        <v>138</v>
      </c>
      <c r="C80" s="12" t="s">
        <v>86</v>
      </c>
      <c r="D80" s="12"/>
      <c r="E80" s="74"/>
      <c r="F80" s="260">
        <f>AK48</f>
        <v>0</v>
      </c>
      <c r="G80" s="253"/>
      <c r="H80" s="261">
        <f t="shared" si="37"/>
        <v>0</v>
      </c>
      <c r="K80" s="18"/>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row>
    <row r="81" spans="1:38">
      <c r="A81" s="30"/>
      <c r="B81" s="12" t="s">
        <v>139</v>
      </c>
      <c r="C81" s="12" t="s">
        <v>118</v>
      </c>
      <c r="D81" s="12"/>
      <c r="E81" s="74"/>
      <c r="F81" s="260">
        <f>AK52</f>
        <v>0</v>
      </c>
      <c r="G81" s="253"/>
      <c r="H81" s="261">
        <f t="shared" si="37"/>
        <v>0</v>
      </c>
      <c r="K81" s="18"/>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row>
    <row r="82" spans="1:38">
      <c r="A82" s="32"/>
      <c r="B82" s="33" t="s">
        <v>140</v>
      </c>
      <c r="C82" s="33" t="s">
        <v>141</v>
      </c>
      <c r="D82" s="33"/>
      <c r="E82" s="76"/>
      <c r="F82" s="262">
        <f>AK53</f>
        <v>0</v>
      </c>
      <c r="G82" s="255"/>
      <c r="H82" s="263">
        <f>AK69</f>
        <v>0</v>
      </c>
      <c r="K82" s="18"/>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row>
    <row r="83" spans="1:38">
      <c r="A83" s="285">
        <v>4</v>
      </c>
      <c r="B83" s="286" t="s">
        <v>38</v>
      </c>
      <c r="C83" s="286"/>
      <c r="D83" s="286"/>
      <c r="E83" s="286"/>
      <c r="F83" s="286"/>
      <c r="G83" s="286"/>
      <c r="H83" s="269"/>
      <c r="I83" s="269"/>
      <c r="J83" s="269"/>
      <c r="K83" s="269"/>
      <c r="L83" s="269"/>
      <c r="M83" s="269"/>
      <c r="N83" s="269"/>
      <c r="O83" s="269"/>
      <c r="P83" s="186"/>
      <c r="Q83" s="186"/>
      <c r="R83" s="186"/>
      <c r="S83" s="186"/>
      <c r="T83" s="186"/>
      <c r="U83" s="186"/>
      <c r="V83" s="186"/>
      <c r="W83" s="186"/>
      <c r="X83" s="186"/>
      <c r="Y83" s="186"/>
      <c r="Z83" s="186"/>
      <c r="AA83" s="186"/>
      <c r="AB83" s="186"/>
      <c r="AC83" s="186"/>
      <c r="AD83" s="186"/>
      <c r="AE83" s="186"/>
      <c r="AF83" s="186"/>
      <c r="AG83" s="186"/>
      <c r="AH83" s="186"/>
      <c r="AI83" s="186"/>
      <c r="AJ83" s="186"/>
      <c r="AK83" s="187"/>
    </row>
    <row r="84" spans="1:38" ht="12.75" customHeight="1">
      <c r="A84" s="28"/>
      <c r="B84" s="123"/>
      <c r="C84" s="123"/>
      <c r="D84" s="123"/>
      <c r="E84" s="123"/>
      <c r="F84" s="907" t="s">
        <v>70</v>
      </c>
      <c r="G84" s="908"/>
      <c r="H84" s="908" t="s">
        <v>69</v>
      </c>
      <c r="I84" s="908"/>
      <c r="J84" s="908" t="s">
        <v>79</v>
      </c>
      <c r="K84" s="909"/>
      <c r="L84" s="123"/>
      <c r="M84" s="123"/>
      <c r="N84" s="28"/>
      <c r="O84" s="28"/>
      <c r="P84" s="24"/>
      <c r="Q84" s="24"/>
      <c r="R84" s="24"/>
      <c r="S84" s="24"/>
      <c r="T84" s="24"/>
      <c r="U84" s="24"/>
      <c r="V84" s="24"/>
      <c r="W84" s="24"/>
      <c r="X84" s="24"/>
      <c r="Y84" s="24"/>
      <c r="Z84" s="24"/>
      <c r="AA84" s="24"/>
      <c r="AB84" s="24"/>
      <c r="AC84" s="24"/>
      <c r="AD84" s="24"/>
      <c r="AE84" s="24"/>
      <c r="AF84" s="24"/>
      <c r="AG84" s="24"/>
      <c r="AH84" s="24"/>
      <c r="AI84" s="24"/>
      <c r="AJ84" s="24"/>
      <c r="AK84" s="24"/>
      <c r="AL84" s="24"/>
    </row>
    <row r="85" spans="1:38">
      <c r="A85" s="12"/>
      <c r="B85" s="37" t="s">
        <v>39</v>
      </c>
      <c r="C85" s="37" t="s">
        <v>57</v>
      </c>
      <c r="D85" s="37"/>
      <c r="E85" s="37"/>
      <c r="F85" s="902">
        <f>'13. RL Sociālekonomiskā an.'!G58</f>
        <v>0</v>
      </c>
      <c r="G85" s="903"/>
      <c r="H85" s="903">
        <f>H82</f>
        <v>0</v>
      </c>
      <c r="I85" s="903"/>
      <c r="J85" s="894" t="e">
        <f>H85/F85-1</f>
        <v>#DIV/0!</v>
      </c>
      <c r="K85" s="895"/>
      <c r="L85" s="37"/>
      <c r="M85" s="37"/>
      <c r="N85" s="12"/>
      <c r="O85" s="12"/>
      <c r="P85" s="24"/>
      <c r="Q85" s="24"/>
      <c r="R85" s="24"/>
      <c r="S85" s="24"/>
      <c r="T85" s="24"/>
      <c r="U85" s="24"/>
      <c r="V85" s="24"/>
      <c r="W85" s="24"/>
      <c r="X85" s="24"/>
      <c r="Y85" s="24"/>
      <c r="Z85" s="24"/>
      <c r="AA85" s="24"/>
      <c r="AB85" s="24"/>
      <c r="AC85" s="24"/>
      <c r="AD85" s="24"/>
      <c r="AE85" s="24"/>
      <c r="AF85" s="24"/>
      <c r="AG85" s="24"/>
      <c r="AH85" s="24"/>
      <c r="AI85" s="24"/>
      <c r="AJ85" s="24"/>
      <c r="AK85" s="24"/>
      <c r="AL85" s="24"/>
    </row>
    <row r="86" spans="1:38">
      <c r="A86" s="12"/>
      <c r="B86" s="37" t="s">
        <v>56</v>
      </c>
      <c r="C86" s="37" t="s">
        <v>58</v>
      </c>
      <c r="D86" s="37"/>
      <c r="E86" s="37"/>
      <c r="F86" s="915" t="e">
        <f>'13. RL Sociālekonomiskā an.'!G59</f>
        <v>#NUM!</v>
      </c>
      <c r="G86" s="916"/>
      <c r="H86" s="916" t="e">
        <f>IRR(G53:AJ53)</f>
        <v>#NUM!</v>
      </c>
      <c r="I86" s="916"/>
      <c r="J86" s="912" t="e">
        <f>H86-F86</f>
        <v>#NUM!</v>
      </c>
      <c r="K86" s="913"/>
      <c r="L86" s="37" t="s">
        <v>87</v>
      </c>
      <c r="M86" s="37"/>
      <c r="N86" s="12"/>
      <c r="O86" s="12"/>
      <c r="P86" s="24"/>
      <c r="Q86" s="24"/>
      <c r="R86" s="24"/>
      <c r="S86" s="24"/>
      <c r="T86" s="24"/>
      <c r="U86" s="24"/>
      <c r="V86" s="24"/>
      <c r="W86" s="24"/>
      <c r="X86" s="24"/>
      <c r="Y86" s="24"/>
      <c r="Z86" s="24"/>
      <c r="AA86" s="24"/>
      <c r="AB86" s="24"/>
      <c r="AC86" s="24"/>
      <c r="AD86" s="24"/>
      <c r="AE86" s="24"/>
      <c r="AF86" s="24"/>
      <c r="AG86" s="24"/>
      <c r="AH86" s="24"/>
      <c r="AI86" s="24"/>
      <c r="AJ86" s="24"/>
      <c r="AK86" s="24"/>
      <c r="AL86" s="24"/>
    </row>
    <row r="87" spans="1:38">
      <c r="A87" s="284"/>
      <c r="B87" s="37" t="s">
        <v>41</v>
      </c>
      <c r="C87" s="79" t="s">
        <v>59</v>
      </c>
      <c r="D87" s="79"/>
      <c r="E87" s="79"/>
      <c r="F87" s="904" t="e">
        <f>'13. RL Sociālekonomiskā an.'!G60</f>
        <v>#DIV/0!</v>
      </c>
      <c r="G87" s="905"/>
      <c r="H87" s="905" t="e">
        <f>H76/ABS(H81)</f>
        <v>#DIV/0!</v>
      </c>
      <c r="I87" s="905"/>
      <c r="J87" s="905" t="e">
        <f>H87/F87-1</f>
        <v>#DIV/0!</v>
      </c>
      <c r="K87" s="914"/>
      <c r="L87" s="79"/>
      <c r="M87" s="79"/>
      <c r="N87" s="284"/>
      <c r="O87" s="284"/>
    </row>
    <row r="88" spans="1:38">
      <c r="A88" s="284"/>
      <c r="B88" s="284"/>
      <c r="C88" s="284"/>
      <c r="D88" s="284"/>
      <c r="E88" s="284"/>
      <c r="F88" s="284"/>
      <c r="G88" s="284"/>
      <c r="H88" s="79"/>
      <c r="I88" s="79"/>
      <c r="J88" s="79"/>
      <c r="K88" s="79"/>
      <c r="L88" s="284"/>
      <c r="M88" s="284"/>
      <c r="N88" s="284"/>
      <c r="O88" s="284"/>
    </row>
    <row r="89" spans="1:38">
      <c r="A89" s="184"/>
      <c r="B89" s="185"/>
      <c r="C89" s="185"/>
      <c r="D89" s="185"/>
      <c r="E89" s="185"/>
      <c r="F89" s="185"/>
      <c r="G89" s="185"/>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7"/>
    </row>
    <row r="90" spans="1:38">
      <c r="D90" s="11"/>
      <c r="F90" s="87"/>
      <c r="G90" s="84"/>
      <c r="H90" s="87"/>
      <c r="I90" s="36"/>
    </row>
    <row r="91" spans="1:38">
      <c r="D91" s="11"/>
      <c r="H91" s="99"/>
      <c r="I91" s="99"/>
      <c r="J91" s="99"/>
      <c r="K91" s="99"/>
      <c r="L91" s="99"/>
    </row>
    <row r="92" spans="1:38">
      <c r="D92" s="11"/>
      <c r="H92" s="99"/>
      <c r="I92" s="99"/>
      <c r="J92" s="99"/>
      <c r="K92" s="99"/>
      <c r="L92" s="99"/>
    </row>
    <row r="93" spans="1:38">
      <c r="D93" s="11"/>
      <c r="H93" s="99"/>
      <c r="I93" s="99"/>
      <c r="J93" s="99"/>
      <c r="K93" s="99"/>
      <c r="L93" s="99"/>
    </row>
    <row r="94" spans="1:38">
      <c r="D94" s="11"/>
      <c r="H94" s="99"/>
      <c r="I94" s="99"/>
      <c r="J94" s="99"/>
      <c r="K94" s="99"/>
      <c r="L94" s="99"/>
    </row>
    <row r="95" spans="1:38">
      <c r="H95" s="99"/>
      <c r="I95" s="99"/>
      <c r="J95" s="99"/>
      <c r="K95" s="99"/>
      <c r="L95" s="99"/>
    </row>
    <row r="96" spans="1:38">
      <c r="H96" s="99"/>
      <c r="I96" s="99"/>
      <c r="J96" s="99"/>
      <c r="K96" s="99"/>
      <c r="L96" s="99"/>
    </row>
    <row r="97" spans="8:12">
      <c r="H97" s="99"/>
      <c r="I97" s="99"/>
      <c r="J97" s="99"/>
      <c r="K97" s="99"/>
      <c r="L97" s="99"/>
    </row>
    <row r="98" spans="8:12">
      <c r="H98" s="99"/>
      <c r="I98" s="99"/>
      <c r="J98" s="99"/>
      <c r="K98" s="99"/>
      <c r="L98" s="99"/>
    </row>
    <row r="99" spans="8:12">
      <c r="H99" s="99"/>
      <c r="I99" s="99"/>
      <c r="J99" s="99"/>
      <c r="K99" s="99"/>
      <c r="L99" s="99"/>
    </row>
    <row r="100" spans="8:12">
      <c r="H100" s="99"/>
      <c r="I100" s="99"/>
      <c r="J100" s="99"/>
      <c r="K100" s="99"/>
      <c r="L100" s="99"/>
    </row>
    <row r="101" spans="8:12">
      <c r="H101" s="99"/>
      <c r="I101" s="99"/>
      <c r="J101" s="99"/>
      <c r="K101" s="99"/>
      <c r="L101" s="99"/>
    </row>
    <row r="102" spans="8:12">
      <c r="H102" s="99"/>
      <c r="I102" s="99"/>
      <c r="J102" s="99"/>
      <c r="K102" s="99"/>
      <c r="L102" s="99"/>
    </row>
    <row r="103" spans="8:12">
      <c r="H103" s="99"/>
      <c r="I103" s="99"/>
      <c r="J103" s="99"/>
      <c r="K103" s="99"/>
      <c r="L103" s="99"/>
    </row>
    <row r="104" spans="8:12">
      <c r="H104" s="99"/>
      <c r="I104" s="99"/>
      <c r="J104" s="99"/>
      <c r="K104" s="99"/>
      <c r="L104" s="99"/>
    </row>
    <row r="105" spans="8:12">
      <c r="H105" s="99"/>
      <c r="I105" s="99"/>
      <c r="J105" s="99"/>
      <c r="K105" s="99"/>
      <c r="L105" s="99"/>
    </row>
    <row r="106" spans="8:12">
      <c r="H106" s="99"/>
      <c r="I106" s="99"/>
      <c r="J106" s="99"/>
      <c r="K106" s="99"/>
      <c r="L106" s="99"/>
    </row>
    <row r="107" spans="8:12">
      <c r="H107" s="99"/>
      <c r="I107" s="99"/>
      <c r="J107" s="99"/>
      <c r="K107" s="99"/>
      <c r="L107" s="99"/>
    </row>
  </sheetData>
  <mergeCells count="14">
    <mergeCell ref="J86:K86"/>
    <mergeCell ref="J87:K87"/>
    <mergeCell ref="F86:G86"/>
    <mergeCell ref="F87:G87"/>
    <mergeCell ref="H84:I84"/>
    <mergeCell ref="H85:I85"/>
    <mergeCell ref="H86:I86"/>
    <mergeCell ref="H87:I87"/>
    <mergeCell ref="A1:C1"/>
    <mergeCell ref="F84:G84"/>
    <mergeCell ref="F85:G85"/>
    <mergeCell ref="J84:K84"/>
    <mergeCell ref="J85:K85"/>
    <mergeCell ref="C3:C4"/>
  </mergeCells>
  <phoneticPr fontId="4" type="noConversion"/>
  <dataValidations count="1">
    <dataValidation type="decimal" allowBlank="1" showInputMessage="1" showErrorMessage="1" sqref="G56">
      <formula1>0</formula1>
      <formula2>100</formula2>
    </dataValidation>
  </dataValidations>
  <printOptions horizontalCentered="1"/>
  <pageMargins left="0.11811023622047245" right="0.11811023622047245" top="0.98425196850393704" bottom="0.98425196850393704" header="0.51181102362204722" footer="0.51181102362204722"/>
  <pageSetup paperSize="8" scale="50" orientation="landscape" r:id="rId1"/>
  <headerFooter alignWithMargins="0">
    <oddHeader>&amp;CJutīguma analīze-2&amp;R10.pielikums</oddHeader>
  </headerFooter>
</worksheet>
</file>

<file path=xl/worksheets/sheet12.xml><?xml version="1.0" encoding="utf-8"?>
<worksheet xmlns="http://schemas.openxmlformats.org/spreadsheetml/2006/main" xmlns:r="http://schemas.openxmlformats.org/officeDocument/2006/relationships">
  <sheetPr codeName="Sheet14">
    <tabColor theme="7"/>
    <pageSetUpPr fitToPage="1"/>
  </sheetPr>
  <dimension ref="A1:BQ438"/>
  <sheetViews>
    <sheetView showGridLines="0" zoomScale="85" zoomScaleNormal="85" workbookViewId="0">
      <pane xSplit="2" ySplit="4" topLeftCell="C5" activePane="bottomRight" state="frozen"/>
      <selection pane="topRight" activeCell="C1" sqref="C1"/>
      <selection pane="bottomLeft" activeCell="A5" sqref="A5"/>
      <selection pane="bottomRight" sqref="A1:B1"/>
    </sheetView>
  </sheetViews>
  <sheetFormatPr defaultRowHeight="12.75"/>
  <cols>
    <col min="1" max="1" width="7.140625" style="39" customWidth="1"/>
    <col min="2" max="2" width="59.42578125" style="39" customWidth="1"/>
    <col min="3" max="3" width="11.28515625" style="39" customWidth="1"/>
    <col min="4" max="4" width="13" style="39" customWidth="1"/>
    <col min="5" max="5" width="12.28515625" style="39" customWidth="1"/>
    <col min="6" max="6" width="12.140625" style="39" hidden="1" customWidth="1"/>
    <col min="7" max="7" width="13.28515625" style="39" customWidth="1"/>
    <col min="8" max="8" width="12.42578125" style="39" customWidth="1"/>
    <col min="9" max="9" width="11.28515625" style="39" hidden="1" customWidth="1"/>
    <col min="10" max="10" width="11.28515625" style="39" customWidth="1"/>
    <col min="11" max="11" width="11.28515625" style="39" hidden="1" customWidth="1"/>
    <col min="12" max="12" width="11.28515625" style="39" customWidth="1"/>
    <col min="13" max="13" width="11.28515625" style="39" hidden="1" customWidth="1"/>
    <col min="14" max="14" width="11.28515625" style="39" customWidth="1"/>
    <col min="15" max="15" width="11.28515625" style="39" hidden="1" customWidth="1"/>
    <col min="16" max="16" width="11.28515625" style="39" customWidth="1"/>
    <col min="17" max="17" width="11.28515625" style="39" hidden="1" customWidth="1"/>
    <col min="18" max="18" width="11.28515625" style="39" customWidth="1"/>
    <col min="19" max="19" width="11.28515625" style="39" hidden="1" customWidth="1"/>
    <col min="20" max="20" width="11.28515625" style="39" customWidth="1"/>
    <col min="21" max="21" width="11.28515625" style="39" hidden="1" customWidth="1"/>
    <col min="22" max="22" width="11.28515625" style="39" customWidth="1"/>
    <col min="23" max="23" width="11.28515625" style="39" hidden="1" customWidth="1"/>
    <col min="24" max="24" width="11.28515625" style="39" customWidth="1"/>
    <col min="25" max="25" width="11.28515625" style="39" hidden="1" customWidth="1"/>
    <col min="26" max="26" width="11.28515625" style="39" customWidth="1"/>
    <col min="27" max="69" width="9.140625" style="71"/>
    <col min="70" max="16384" width="9.140625" style="39"/>
  </cols>
  <sheetData>
    <row r="1" spans="1:69" s="514" customFormat="1" ht="27" customHeight="1">
      <c r="A1" s="917" t="s">
        <v>378</v>
      </c>
      <c r="B1" s="917"/>
      <c r="C1" s="513"/>
      <c r="D1" s="513"/>
      <c r="E1" s="562"/>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3"/>
      <c r="AJ1" s="513"/>
      <c r="AK1" s="513"/>
      <c r="AL1" s="513"/>
      <c r="AM1" s="513"/>
      <c r="AN1" s="513"/>
      <c r="AO1" s="513"/>
      <c r="AP1" s="513"/>
      <c r="AQ1" s="513"/>
      <c r="AR1" s="513"/>
      <c r="AS1" s="513"/>
      <c r="AT1" s="513"/>
      <c r="AU1" s="513"/>
      <c r="AV1" s="513"/>
      <c r="AW1" s="513"/>
      <c r="AX1" s="513"/>
      <c r="AY1" s="513"/>
      <c r="AZ1" s="513"/>
      <c r="BA1" s="513"/>
      <c r="BB1" s="513"/>
      <c r="BC1" s="513"/>
      <c r="BD1" s="513"/>
      <c r="BE1" s="513"/>
      <c r="BF1" s="513"/>
      <c r="BG1" s="513"/>
      <c r="BH1" s="513"/>
      <c r="BI1" s="513"/>
      <c r="BJ1" s="513"/>
      <c r="BK1" s="513"/>
      <c r="BL1" s="513"/>
      <c r="BM1" s="513"/>
      <c r="BN1" s="513"/>
      <c r="BO1" s="513"/>
      <c r="BP1" s="513"/>
      <c r="BQ1" s="513"/>
    </row>
    <row r="2" spans="1:69" ht="24.95" customHeight="1">
      <c r="A2" s="918" t="s">
        <v>382</v>
      </c>
      <c r="B2" s="918"/>
      <c r="C2" s="918"/>
      <c r="D2" s="71"/>
      <c r="E2" s="71"/>
      <c r="F2" s="71"/>
      <c r="G2" s="71"/>
      <c r="H2" s="71"/>
      <c r="I2" s="71"/>
      <c r="J2" s="71"/>
      <c r="K2" s="71"/>
      <c r="L2" s="71"/>
      <c r="M2" s="71"/>
      <c r="N2" s="71"/>
      <c r="O2" s="71"/>
      <c r="P2" s="71"/>
      <c r="Q2" s="71"/>
      <c r="R2" s="71"/>
      <c r="S2" s="71"/>
      <c r="T2" s="71"/>
      <c r="U2" s="71"/>
      <c r="V2" s="71"/>
      <c r="W2" s="71"/>
      <c r="X2" s="71"/>
      <c r="Y2" s="71"/>
      <c r="Z2" s="71"/>
    </row>
    <row r="3" spans="1:69" ht="30.75" customHeight="1">
      <c r="A3" s="882" t="s">
        <v>161</v>
      </c>
      <c r="B3" s="883" t="s">
        <v>185</v>
      </c>
      <c r="C3" s="879" t="s">
        <v>186</v>
      </c>
      <c r="D3" s="879"/>
      <c r="E3" s="879" t="s">
        <v>203</v>
      </c>
      <c r="F3" s="879"/>
      <c r="G3" s="517"/>
      <c r="H3" s="880" t="s">
        <v>362</v>
      </c>
      <c r="I3" s="880"/>
      <c r="J3" s="879">
        <f>'Dati par projektu, instrukcija'!C9</f>
        <v>0</v>
      </c>
      <c r="K3" s="879"/>
      <c r="L3" s="879">
        <f>J3+1</f>
        <v>1</v>
      </c>
      <c r="M3" s="879"/>
      <c r="N3" s="879">
        <f t="shared" ref="N3" si="0">L3+1</f>
        <v>2</v>
      </c>
      <c r="O3" s="879"/>
      <c r="P3" s="879">
        <f t="shared" ref="P3" si="1">N3+1</f>
        <v>3</v>
      </c>
      <c r="Q3" s="879"/>
      <c r="R3" s="879">
        <f t="shared" ref="R3" si="2">P3+1</f>
        <v>4</v>
      </c>
      <c r="S3" s="879"/>
      <c r="T3" s="879">
        <f t="shared" ref="T3" si="3">R3+1</f>
        <v>5</v>
      </c>
      <c r="U3" s="879"/>
      <c r="V3" s="879">
        <f t="shared" ref="V3" si="4">T3+1</f>
        <v>6</v>
      </c>
      <c r="W3" s="879"/>
      <c r="X3" s="879">
        <f t="shared" ref="X3" si="5">V3+1</f>
        <v>7</v>
      </c>
      <c r="Y3" s="879"/>
      <c r="Z3" s="71"/>
      <c r="AE3" s="518"/>
      <c r="AF3" s="518"/>
      <c r="AG3" s="518"/>
      <c r="AH3" s="518"/>
      <c r="AI3" s="518"/>
      <c r="AJ3" s="518"/>
      <c r="AK3" s="518"/>
      <c r="AL3" s="518"/>
      <c r="AM3" s="518"/>
      <c r="AN3" s="518"/>
      <c r="AO3" s="518"/>
      <c r="AP3" s="518"/>
      <c r="AQ3" s="518"/>
      <c r="AR3" s="518"/>
      <c r="AS3" s="518"/>
      <c r="AT3" s="518"/>
      <c r="AV3" s="519">
        <v>0.55000000000000004</v>
      </c>
      <c r="BQ3" s="39"/>
    </row>
    <row r="4" spans="1:69" ht="38.25">
      <c r="A4" s="882"/>
      <c r="B4" s="883" t="s">
        <v>189</v>
      </c>
      <c r="C4" s="520" t="s">
        <v>178</v>
      </c>
      <c r="D4" s="520" t="s">
        <v>15</v>
      </c>
      <c r="E4" s="520" t="s">
        <v>187</v>
      </c>
      <c r="F4" s="520" t="s">
        <v>188</v>
      </c>
      <c r="G4" s="517" t="s">
        <v>206</v>
      </c>
      <c r="H4" s="521" t="s">
        <v>204</v>
      </c>
      <c r="I4" s="521" t="s">
        <v>205</v>
      </c>
      <c r="J4" s="521" t="s">
        <v>204</v>
      </c>
      <c r="K4" s="521" t="s">
        <v>205</v>
      </c>
      <c r="L4" s="521" t="s">
        <v>204</v>
      </c>
      <c r="M4" s="521" t="s">
        <v>205</v>
      </c>
      <c r="N4" s="521" t="s">
        <v>204</v>
      </c>
      <c r="O4" s="521" t="s">
        <v>205</v>
      </c>
      <c r="P4" s="521" t="s">
        <v>204</v>
      </c>
      <c r="Q4" s="521" t="s">
        <v>205</v>
      </c>
      <c r="R4" s="521" t="s">
        <v>204</v>
      </c>
      <c r="S4" s="521" t="s">
        <v>205</v>
      </c>
      <c r="T4" s="521" t="s">
        <v>204</v>
      </c>
      <c r="U4" s="521" t="s">
        <v>205</v>
      </c>
      <c r="V4" s="521" t="s">
        <v>204</v>
      </c>
      <c r="W4" s="521" t="s">
        <v>205</v>
      </c>
      <c r="X4" s="521" t="s">
        <v>204</v>
      </c>
      <c r="Y4" s="521" t="s">
        <v>205</v>
      </c>
      <c r="Z4" s="71"/>
      <c r="AE4" s="518"/>
      <c r="AF4" s="518"/>
      <c r="AG4" s="518"/>
      <c r="AH4" s="518"/>
      <c r="AI4" s="518"/>
      <c r="AJ4" s="518"/>
      <c r="AK4" s="518"/>
      <c r="AL4" s="518"/>
      <c r="AM4" s="518"/>
      <c r="AN4" s="518"/>
      <c r="AO4" s="518"/>
      <c r="AP4" s="518"/>
      <c r="AQ4" s="518"/>
      <c r="AR4" s="518"/>
      <c r="AS4" s="518"/>
      <c r="AT4" s="518"/>
      <c r="AV4" s="519">
        <v>0.45</v>
      </c>
      <c r="BQ4" s="39"/>
    </row>
    <row r="5" spans="1:69" s="34" customFormat="1" ht="12" customHeight="1">
      <c r="A5" s="522">
        <v>1</v>
      </c>
      <c r="B5" s="523" t="s">
        <v>507</v>
      </c>
      <c r="C5" s="525">
        <f>E5+F5</f>
        <v>0</v>
      </c>
      <c r="D5" s="651" t="e">
        <f t="shared" ref="D5:D10" si="6">C5/$C$55</f>
        <v>#DIV/0!</v>
      </c>
      <c r="E5" s="528">
        <f>ROUND(H5+J5+L5+N5+P5+R5+T5+V5+X5,2)</f>
        <v>0</v>
      </c>
      <c r="F5" s="525">
        <f>ROUND(I5+K5+M5+O5+Q5+S5+U5+W5+Y5,2)</f>
        <v>0</v>
      </c>
      <c r="G5" s="525" t="e">
        <f>'1.1 DL budžets-iesniedzējam'!H5+'1.2 DL budžets-1.partneru tipam'!H5+'1.3 DL budžets-2.partneru tipam'!H5</f>
        <v>#DIV/0!</v>
      </c>
      <c r="H5" s="525">
        <f>'1.1 DL budžets-iesniedzējam'!I5+'1.2 DL budžets-1.partneru tipam'!I5+'1.3 DL budžets-2.partneru tipam'!I5</f>
        <v>0</v>
      </c>
      <c r="I5" s="525">
        <f>'1.1 DL budžets-iesniedzējam'!J5+'1.2 DL budžets-1.partneru tipam'!J5+'1.3 DL budžets-2.partneru tipam'!J5</f>
        <v>0</v>
      </c>
      <c r="J5" s="525">
        <f>'1.1 DL budžets-iesniedzējam'!K5+'1.2 DL budžets-1.partneru tipam'!K5+'1.3 DL budžets-2.partneru tipam'!K5</f>
        <v>0</v>
      </c>
      <c r="K5" s="525">
        <f>'1.1 DL budžets-iesniedzējam'!L5+'1.2 DL budžets-1.partneru tipam'!L5+'1.3 DL budžets-2.partneru tipam'!L5</f>
        <v>0</v>
      </c>
      <c r="L5" s="525">
        <f>'1.1 DL budžets-iesniedzējam'!M5+'1.2 DL budžets-1.partneru tipam'!M5+'1.3 DL budžets-2.partneru tipam'!M5</f>
        <v>0</v>
      </c>
      <c r="M5" s="525">
        <f>'1.1 DL budžets-iesniedzējam'!N5+'1.2 DL budžets-1.partneru tipam'!N5+'1.3 DL budžets-2.partneru tipam'!N5</f>
        <v>0</v>
      </c>
      <c r="N5" s="525">
        <f>'1.1 DL budžets-iesniedzējam'!O5+'1.2 DL budžets-1.partneru tipam'!O5+'1.3 DL budžets-2.partneru tipam'!O5</f>
        <v>0</v>
      </c>
      <c r="O5" s="525">
        <f>'1.1 DL budžets-iesniedzējam'!P5+'1.2 DL budžets-1.partneru tipam'!P5+'1.3 DL budžets-2.partneru tipam'!P5</f>
        <v>0</v>
      </c>
      <c r="P5" s="525">
        <f>'1.1 DL budžets-iesniedzējam'!Q5+'1.2 DL budžets-1.partneru tipam'!Q5+'1.3 DL budžets-2.partneru tipam'!Q5</f>
        <v>0</v>
      </c>
      <c r="Q5" s="525">
        <f>'1.1 DL budžets-iesniedzējam'!R5+'1.2 DL budžets-1.partneru tipam'!R5+'1.3 DL budžets-2.partneru tipam'!R5</f>
        <v>0</v>
      </c>
      <c r="R5" s="525">
        <f>'1.1 DL budžets-iesniedzējam'!S5+'1.2 DL budžets-1.partneru tipam'!S5+'1.3 DL budžets-2.partneru tipam'!S5</f>
        <v>0</v>
      </c>
      <c r="S5" s="525">
        <f>'1.1 DL budžets-iesniedzējam'!T5+'1.2 DL budžets-1.partneru tipam'!T5+'1.3 DL budžets-2.partneru tipam'!T5</f>
        <v>0</v>
      </c>
      <c r="T5" s="525">
        <f>'1.1 DL budžets-iesniedzējam'!U5+'1.2 DL budžets-1.partneru tipam'!U5+'1.3 DL budžets-2.partneru tipam'!U5</f>
        <v>0</v>
      </c>
      <c r="U5" s="525">
        <f>'1.1 DL budžets-iesniedzējam'!V5+'1.2 DL budžets-1.partneru tipam'!V5+'1.3 DL budžets-2.partneru tipam'!V5</f>
        <v>0</v>
      </c>
      <c r="V5" s="525">
        <f>'1.1 DL budžets-iesniedzējam'!W5+'1.2 DL budžets-1.partneru tipam'!W5+'1.3 DL budžets-2.partneru tipam'!W5</f>
        <v>0</v>
      </c>
      <c r="W5" s="525">
        <f>'1.1 DL budžets-iesniedzējam'!X5+'1.2 DL budžets-1.partneru tipam'!X5+'1.3 DL budžets-2.partneru tipam'!X5</f>
        <v>0</v>
      </c>
      <c r="X5" s="525">
        <f>'1.1 DL budžets-iesniedzējam'!Y5+'1.2 DL budžets-1.partneru tipam'!Y5+'1.3 DL budžets-2.partneru tipam'!Y5</f>
        <v>0</v>
      </c>
      <c r="Y5" s="525">
        <f>'1.1 DL budžets-iesniedzējam'!Z5+'1.2 DL budžets-1.partneru tipam'!Z5+'1.3 DL budžets-2.partneru tipam'!Z5</f>
        <v>0</v>
      </c>
      <c r="Z5" s="71"/>
      <c r="AA5" s="71"/>
      <c r="AB5" s="71"/>
      <c r="AC5" s="560"/>
      <c r="AD5" s="71"/>
      <c r="AE5" s="518"/>
      <c r="AF5" s="518"/>
      <c r="AG5" s="518"/>
      <c r="AH5" s="518"/>
      <c r="AI5" s="518"/>
      <c r="AJ5" s="518"/>
      <c r="AK5" s="518"/>
      <c r="AL5" s="518"/>
      <c r="AM5" s="518"/>
      <c r="AN5" s="518"/>
      <c r="AO5" s="518"/>
      <c r="AP5" s="518"/>
      <c r="AQ5" s="518"/>
      <c r="AR5" s="518"/>
      <c r="AS5" s="518"/>
      <c r="AT5" s="518"/>
      <c r="AU5" s="71"/>
      <c r="AV5" s="519">
        <v>0.35</v>
      </c>
      <c r="AW5" s="71"/>
      <c r="AX5" s="71"/>
      <c r="AY5" s="71"/>
      <c r="AZ5" s="71"/>
      <c r="BA5" s="71"/>
      <c r="BB5" s="71"/>
      <c r="BC5" s="71"/>
      <c r="BD5" s="71"/>
      <c r="BE5" s="71"/>
      <c r="BF5" s="71"/>
      <c r="BG5" s="71"/>
      <c r="BH5" s="71"/>
      <c r="BI5" s="71"/>
      <c r="BJ5" s="71"/>
      <c r="BK5" s="71"/>
      <c r="BL5" s="71"/>
      <c r="BM5" s="71"/>
      <c r="BN5" s="71"/>
      <c r="BO5" s="71"/>
      <c r="BP5" s="71"/>
    </row>
    <row r="6" spans="1:69" s="34" customFormat="1" ht="12" customHeight="1">
      <c r="A6" s="522">
        <v>2</v>
      </c>
      <c r="B6" s="523" t="s">
        <v>213</v>
      </c>
      <c r="C6" s="525">
        <f t="shared" ref="C6:C54" si="7">E6+F6</f>
        <v>0</v>
      </c>
      <c r="D6" s="651" t="e">
        <f t="shared" si="6"/>
        <v>#DIV/0!</v>
      </c>
      <c r="E6" s="528">
        <f t="shared" ref="E6:E54" si="8">ROUND(H6+J6+L6+N6+P6+R6+T6+V6+X6,2)</f>
        <v>0</v>
      </c>
      <c r="F6" s="525">
        <f t="shared" ref="F6:F54" si="9">ROUND(I6+K6+M6+O6+Q6+S6+U6+W6+Y6,2)</f>
        <v>0</v>
      </c>
      <c r="G6" s="525" t="e">
        <f>'1.1 DL budžets-iesniedzējam'!H6+'1.2 DL budžets-1.partneru tipam'!H6+'1.3 DL budžets-2.partneru tipam'!H6</f>
        <v>#DIV/0!</v>
      </c>
      <c r="H6" s="525">
        <f>'1.1 DL budžets-iesniedzējam'!I6+'1.2 DL budžets-1.partneru tipam'!I6+'1.3 DL budžets-2.partneru tipam'!I6</f>
        <v>0</v>
      </c>
      <c r="I6" s="525">
        <f>'1.1 DL budžets-iesniedzējam'!J6+'1.2 DL budžets-1.partneru tipam'!J6+'1.3 DL budžets-2.partneru tipam'!J6</f>
        <v>0</v>
      </c>
      <c r="J6" s="525">
        <f>'1.1 DL budžets-iesniedzējam'!K6+'1.2 DL budžets-1.partneru tipam'!K6+'1.3 DL budžets-2.partneru tipam'!K6</f>
        <v>0</v>
      </c>
      <c r="K6" s="525">
        <f>'1.1 DL budžets-iesniedzējam'!L6+'1.2 DL budžets-1.partneru tipam'!L6+'1.3 DL budžets-2.partneru tipam'!L6</f>
        <v>0</v>
      </c>
      <c r="L6" s="525">
        <f>'1.1 DL budžets-iesniedzējam'!M6+'1.2 DL budžets-1.partneru tipam'!M6+'1.3 DL budžets-2.partneru tipam'!M6</f>
        <v>0</v>
      </c>
      <c r="M6" s="525">
        <f>'1.1 DL budžets-iesniedzējam'!N6+'1.2 DL budžets-1.partneru tipam'!N6+'1.3 DL budžets-2.partneru tipam'!N6</f>
        <v>0</v>
      </c>
      <c r="N6" s="525">
        <f>'1.1 DL budžets-iesniedzējam'!O6+'1.2 DL budžets-1.partneru tipam'!O6+'1.3 DL budžets-2.partneru tipam'!O6</f>
        <v>0</v>
      </c>
      <c r="O6" s="525">
        <f>'1.1 DL budžets-iesniedzējam'!P6+'1.2 DL budžets-1.partneru tipam'!P6+'1.3 DL budžets-2.partneru tipam'!P6</f>
        <v>0</v>
      </c>
      <c r="P6" s="525">
        <f>'1.1 DL budžets-iesniedzējam'!Q6+'1.2 DL budžets-1.partneru tipam'!Q6+'1.3 DL budžets-2.partneru tipam'!Q6</f>
        <v>0</v>
      </c>
      <c r="Q6" s="525">
        <f>'1.1 DL budžets-iesniedzējam'!R6+'1.2 DL budžets-1.partneru tipam'!R6+'1.3 DL budžets-2.partneru tipam'!R6</f>
        <v>0</v>
      </c>
      <c r="R6" s="525">
        <f>'1.1 DL budžets-iesniedzējam'!S6+'1.2 DL budžets-1.partneru tipam'!S6+'1.3 DL budžets-2.partneru tipam'!S6</f>
        <v>0</v>
      </c>
      <c r="S6" s="525">
        <f>'1.1 DL budžets-iesniedzējam'!T6+'1.2 DL budžets-1.partneru tipam'!T6+'1.3 DL budžets-2.partneru tipam'!T6</f>
        <v>0</v>
      </c>
      <c r="T6" s="525">
        <f>'1.1 DL budžets-iesniedzējam'!U6+'1.2 DL budžets-1.partneru tipam'!U6+'1.3 DL budžets-2.partneru tipam'!U6</f>
        <v>0</v>
      </c>
      <c r="U6" s="525">
        <f>'1.1 DL budžets-iesniedzējam'!V6+'1.2 DL budžets-1.partneru tipam'!V6+'1.3 DL budžets-2.partneru tipam'!V6</f>
        <v>0</v>
      </c>
      <c r="V6" s="525">
        <f>'1.1 DL budžets-iesniedzējam'!W6+'1.2 DL budžets-1.partneru tipam'!W6+'1.3 DL budžets-2.partneru tipam'!W6</f>
        <v>0</v>
      </c>
      <c r="W6" s="525">
        <f>'1.1 DL budžets-iesniedzējam'!X6+'1.2 DL budžets-1.partneru tipam'!X6+'1.3 DL budžets-2.partneru tipam'!X6</f>
        <v>0</v>
      </c>
      <c r="X6" s="525">
        <f>'1.1 DL budžets-iesniedzējam'!Y6+'1.2 DL budžets-1.partneru tipam'!Y6+'1.3 DL budžets-2.partneru tipam'!Y6</f>
        <v>0</v>
      </c>
      <c r="Y6" s="525">
        <f>'1.1 DL budžets-iesniedzējam'!Z6+'1.2 DL budžets-1.partneru tipam'!Z6+'1.3 DL budžets-2.partneru tipam'!Z6</f>
        <v>0</v>
      </c>
      <c r="Z6" s="71"/>
      <c r="AA6" s="71"/>
      <c r="AB6" s="71"/>
      <c r="AC6" s="560"/>
      <c r="AD6" s="71"/>
      <c r="AE6" s="518"/>
      <c r="AF6" s="518"/>
      <c r="AG6" s="518"/>
      <c r="AH6" s="518"/>
      <c r="AI6" s="518"/>
      <c r="AJ6" s="518"/>
      <c r="AK6" s="518"/>
      <c r="AL6" s="518"/>
      <c r="AM6" s="518"/>
      <c r="AN6" s="518"/>
      <c r="AO6" s="518"/>
      <c r="AP6" s="518"/>
      <c r="AQ6" s="518"/>
      <c r="AR6" s="518"/>
      <c r="AS6" s="518"/>
      <c r="AT6" s="518"/>
      <c r="AU6" s="71"/>
      <c r="AV6" s="519"/>
      <c r="AW6" s="71"/>
      <c r="AX6" s="71"/>
      <c r="AY6" s="71"/>
      <c r="AZ6" s="71"/>
      <c r="BA6" s="71"/>
      <c r="BB6" s="71"/>
      <c r="BC6" s="71"/>
      <c r="BD6" s="71"/>
      <c r="BE6" s="71"/>
      <c r="BF6" s="71"/>
      <c r="BG6" s="71"/>
      <c r="BH6" s="71"/>
      <c r="BI6" s="71"/>
      <c r="BJ6" s="71"/>
      <c r="BK6" s="71"/>
      <c r="BL6" s="71"/>
      <c r="BM6" s="71"/>
      <c r="BN6" s="71"/>
      <c r="BO6" s="71"/>
      <c r="BP6" s="71"/>
    </row>
    <row r="7" spans="1:69" s="34" customFormat="1" ht="12" customHeight="1">
      <c r="A7" s="531" t="s">
        <v>14</v>
      </c>
      <c r="B7" s="532" t="s">
        <v>443</v>
      </c>
      <c r="C7" s="652">
        <f t="shared" si="7"/>
        <v>0</v>
      </c>
      <c r="D7" s="651" t="e">
        <f t="shared" si="6"/>
        <v>#DIV/0!</v>
      </c>
      <c r="E7" s="528">
        <f t="shared" si="8"/>
        <v>0</v>
      </c>
      <c r="F7" s="652">
        <f t="shared" si="9"/>
        <v>0</v>
      </c>
      <c r="G7" s="525" t="e">
        <f>'1.1 DL budžets-iesniedzējam'!H7+'1.2 DL budžets-1.partneru tipam'!H7+'1.3 DL budžets-2.partneru tipam'!H7</f>
        <v>#DIV/0!</v>
      </c>
      <c r="H7" s="525">
        <f>'1.1 DL budžets-iesniedzējam'!I7+'1.2 DL budžets-1.partneru tipam'!I7+'1.3 DL budžets-2.partneru tipam'!I7</f>
        <v>0</v>
      </c>
      <c r="I7" s="525">
        <f>'1.1 DL budžets-iesniedzējam'!J7+'1.2 DL budžets-1.partneru tipam'!J7+'1.3 DL budžets-2.partneru tipam'!J7</f>
        <v>0</v>
      </c>
      <c r="J7" s="525">
        <f>'1.1 DL budžets-iesniedzējam'!K7+'1.2 DL budžets-1.partneru tipam'!K7+'1.3 DL budžets-2.partneru tipam'!K7</f>
        <v>0</v>
      </c>
      <c r="K7" s="525">
        <f>'1.1 DL budžets-iesniedzējam'!L7+'1.2 DL budžets-1.partneru tipam'!L7+'1.3 DL budžets-2.partneru tipam'!L7</f>
        <v>0</v>
      </c>
      <c r="L7" s="525">
        <f>'1.1 DL budžets-iesniedzējam'!M7+'1.2 DL budžets-1.partneru tipam'!M7+'1.3 DL budžets-2.partneru tipam'!M7</f>
        <v>0</v>
      </c>
      <c r="M7" s="525">
        <f>'1.1 DL budžets-iesniedzējam'!N7+'1.2 DL budžets-1.partneru tipam'!N7+'1.3 DL budžets-2.partneru tipam'!N7</f>
        <v>0</v>
      </c>
      <c r="N7" s="525">
        <f>'1.1 DL budžets-iesniedzējam'!O7+'1.2 DL budžets-1.partneru tipam'!O7+'1.3 DL budžets-2.partneru tipam'!O7</f>
        <v>0</v>
      </c>
      <c r="O7" s="525">
        <f>'1.1 DL budžets-iesniedzējam'!P7+'1.2 DL budžets-1.partneru tipam'!P7+'1.3 DL budžets-2.partneru tipam'!P7</f>
        <v>0</v>
      </c>
      <c r="P7" s="525">
        <f>'1.1 DL budžets-iesniedzējam'!Q7+'1.2 DL budžets-1.partneru tipam'!Q7+'1.3 DL budžets-2.partneru tipam'!Q7</f>
        <v>0</v>
      </c>
      <c r="Q7" s="525">
        <f>'1.1 DL budžets-iesniedzējam'!R7+'1.2 DL budžets-1.partneru tipam'!R7+'1.3 DL budžets-2.partneru tipam'!R7</f>
        <v>0</v>
      </c>
      <c r="R7" s="525">
        <f>'1.1 DL budžets-iesniedzējam'!S7+'1.2 DL budžets-1.partneru tipam'!S7+'1.3 DL budžets-2.partneru tipam'!S7</f>
        <v>0</v>
      </c>
      <c r="S7" s="525">
        <f>'1.1 DL budžets-iesniedzējam'!T7+'1.2 DL budžets-1.partneru tipam'!T7+'1.3 DL budžets-2.partneru tipam'!T7</f>
        <v>0</v>
      </c>
      <c r="T7" s="525">
        <f>'1.1 DL budžets-iesniedzējam'!U7+'1.2 DL budžets-1.partneru tipam'!U7+'1.3 DL budžets-2.partneru tipam'!U7</f>
        <v>0</v>
      </c>
      <c r="U7" s="525">
        <f>'1.1 DL budžets-iesniedzējam'!V7+'1.2 DL budžets-1.partneru tipam'!V7+'1.3 DL budžets-2.partneru tipam'!V7</f>
        <v>0</v>
      </c>
      <c r="V7" s="525">
        <f>'1.1 DL budžets-iesniedzējam'!W7+'1.2 DL budžets-1.partneru tipam'!W7+'1.3 DL budžets-2.partneru tipam'!W7</f>
        <v>0</v>
      </c>
      <c r="W7" s="525">
        <f>'1.1 DL budžets-iesniedzējam'!X7+'1.2 DL budžets-1.partneru tipam'!X7+'1.3 DL budžets-2.partneru tipam'!X7</f>
        <v>0</v>
      </c>
      <c r="X7" s="525">
        <f>'1.1 DL budžets-iesniedzējam'!Y7+'1.2 DL budžets-1.partneru tipam'!Y7+'1.3 DL budžets-2.partneru tipam'!Y7</f>
        <v>0</v>
      </c>
      <c r="Y7" s="525">
        <f>'1.1 DL budžets-iesniedzējam'!Z7+'1.2 DL budžets-1.partneru tipam'!Z7+'1.3 DL budžets-2.partneru tipam'!Z7</f>
        <v>0</v>
      </c>
      <c r="Z7" s="71"/>
      <c r="AA7" s="71"/>
      <c r="AB7" s="71"/>
      <c r="AC7" s="560"/>
      <c r="AD7" s="71"/>
      <c r="AE7" s="518"/>
      <c r="AF7" s="518"/>
      <c r="AG7" s="518"/>
      <c r="AH7" s="518"/>
      <c r="AI7" s="518"/>
      <c r="AJ7" s="518"/>
      <c r="AK7" s="518"/>
      <c r="AL7" s="518"/>
      <c r="AM7" s="518"/>
      <c r="AN7" s="518"/>
      <c r="AO7" s="518"/>
      <c r="AP7" s="518"/>
      <c r="AQ7" s="518"/>
      <c r="AR7" s="518"/>
      <c r="AS7" s="518"/>
      <c r="AT7" s="518"/>
      <c r="AU7" s="71"/>
      <c r="AV7" s="519"/>
      <c r="AW7" s="71"/>
      <c r="AX7" s="71"/>
      <c r="AY7" s="71"/>
      <c r="AZ7" s="71"/>
      <c r="BA7" s="71"/>
      <c r="BB7" s="71"/>
      <c r="BC7" s="71"/>
      <c r="BD7" s="71"/>
      <c r="BE7" s="71"/>
      <c r="BF7" s="71"/>
      <c r="BG7" s="71"/>
      <c r="BH7" s="71"/>
      <c r="BI7" s="71"/>
      <c r="BJ7" s="71"/>
      <c r="BK7" s="71"/>
      <c r="BL7" s="71"/>
      <c r="BM7" s="71"/>
      <c r="BN7" s="71"/>
      <c r="BO7" s="71"/>
      <c r="BP7" s="71"/>
    </row>
    <row r="8" spans="1:69" s="34" customFormat="1" ht="12" customHeight="1">
      <c r="A8" s="534" t="s">
        <v>444</v>
      </c>
      <c r="B8" s="535" t="s">
        <v>214</v>
      </c>
      <c r="C8" s="525">
        <f t="shared" si="7"/>
        <v>0</v>
      </c>
      <c r="D8" s="651" t="e">
        <f t="shared" si="6"/>
        <v>#DIV/0!</v>
      </c>
      <c r="E8" s="528">
        <f t="shared" si="8"/>
        <v>0</v>
      </c>
      <c r="F8" s="525">
        <f t="shared" si="9"/>
        <v>0</v>
      </c>
      <c r="G8" s="525" t="e">
        <f>'1.1 DL budžets-iesniedzējam'!H8+'1.2 DL budžets-1.partneru tipam'!H8+'1.3 DL budžets-2.partneru tipam'!H8</f>
        <v>#DIV/0!</v>
      </c>
      <c r="H8" s="525">
        <f>'1.1 DL budžets-iesniedzējam'!I8+'1.2 DL budžets-1.partneru tipam'!I8+'1.3 DL budžets-2.partneru tipam'!I8</f>
        <v>0</v>
      </c>
      <c r="I8" s="525">
        <f>'1.1 DL budžets-iesniedzējam'!J8+'1.2 DL budžets-1.partneru tipam'!J8+'1.3 DL budžets-2.partneru tipam'!J8</f>
        <v>0</v>
      </c>
      <c r="J8" s="525">
        <f>'1.1 DL budžets-iesniedzējam'!K8+'1.2 DL budžets-1.partneru tipam'!K8+'1.3 DL budžets-2.partneru tipam'!K8</f>
        <v>0</v>
      </c>
      <c r="K8" s="525">
        <f>'1.1 DL budžets-iesniedzējam'!L8+'1.2 DL budžets-1.partneru tipam'!L8+'1.3 DL budžets-2.partneru tipam'!L8</f>
        <v>0</v>
      </c>
      <c r="L8" s="525">
        <f>'1.1 DL budžets-iesniedzējam'!M8+'1.2 DL budžets-1.partneru tipam'!M8+'1.3 DL budžets-2.partneru tipam'!M8</f>
        <v>0</v>
      </c>
      <c r="M8" s="525">
        <f>'1.1 DL budžets-iesniedzējam'!N8+'1.2 DL budžets-1.partneru tipam'!N8+'1.3 DL budžets-2.partneru tipam'!N8</f>
        <v>0</v>
      </c>
      <c r="N8" s="525">
        <f>'1.1 DL budžets-iesniedzējam'!O8+'1.2 DL budžets-1.partneru tipam'!O8+'1.3 DL budžets-2.partneru tipam'!O8</f>
        <v>0</v>
      </c>
      <c r="O8" s="525">
        <f>'1.1 DL budžets-iesniedzējam'!P8+'1.2 DL budžets-1.partneru tipam'!P8+'1.3 DL budžets-2.partneru tipam'!P8</f>
        <v>0</v>
      </c>
      <c r="P8" s="525">
        <f>'1.1 DL budžets-iesniedzējam'!Q8+'1.2 DL budžets-1.partneru tipam'!Q8+'1.3 DL budžets-2.partneru tipam'!Q8</f>
        <v>0</v>
      </c>
      <c r="Q8" s="525">
        <f>'1.1 DL budžets-iesniedzējam'!R8+'1.2 DL budžets-1.partneru tipam'!R8+'1.3 DL budžets-2.partneru tipam'!R8</f>
        <v>0</v>
      </c>
      <c r="R8" s="525">
        <f>'1.1 DL budžets-iesniedzējam'!S8+'1.2 DL budžets-1.partneru tipam'!S8+'1.3 DL budžets-2.partneru tipam'!S8</f>
        <v>0</v>
      </c>
      <c r="S8" s="525">
        <f>'1.1 DL budžets-iesniedzējam'!T8+'1.2 DL budžets-1.partneru tipam'!T8+'1.3 DL budžets-2.partneru tipam'!T8</f>
        <v>0</v>
      </c>
      <c r="T8" s="525">
        <f>'1.1 DL budžets-iesniedzējam'!U8+'1.2 DL budžets-1.partneru tipam'!U8+'1.3 DL budžets-2.partneru tipam'!U8</f>
        <v>0</v>
      </c>
      <c r="U8" s="525">
        <f>'1.1 DL budžets-iesniedzējam'!V8+'1.2 DL budžets-1.partneru tipam'!V8+'1.3 DL budžets-2.partneru tipam'!V8</f>
        <v>0</v>
      </c>
      <c r="V8" s="525">
        <f>'1.1 DL budžets-iesniedzējam'!W8+'1.2 DL budžets-1.partneru tipam'!W8+'1.3 DL budžets-2.partneru tipam'!W8</f>
        <v>0</v>
      </c>
      <c r="W8" s="525">
        <f>'1.1 DL budžets-iesniedzējam'!X8+'1.2 DL budžets-1.partneru tipam'!X8+'1.3 DL budžets-2.partneru tipam'!X8</f>
        <v>0</v>
      </c>
      <c r="X8" s="525">
        <f>'1.1 DL budžets-iesniedzējam'!Y8+'1.2 DL budžets-1.partneru tipam'!Y8+'1.3 DL budžets-2.partneru tipam'!Y8</f>
        <v>0</v>
      </c>
      <c r="Y8" s="525">
        <f>'1.1 DL budžets-iesniedzējam'!Z8+'1.2 DL budžets-1.partneru tipam'!Z8+'1.3 DL budžets-2.partneru tipam'!Z8</f>
        <v>0</v>
      </c>
      <c r="Z8" s="71"/>
      <c r="AA8" s="71"/>
      <c r="AB8" s="71"/>
      <c r="AC8" s="560"/>
      <c r="AD8" s="71"/>
      <c r="AE8" s="518"/>
      <c r="AF8" s="518"/>
      <c r="AG8" s="518"/>
      <c r="AH8" s="518"/>
      <c r="AI8" s="518"/>
      <c r="AJ8" s="518"/>
      <c r="AK8" s="518"/>
      <c r="AL8" s="518"/>
      <c r="AM8" s="518"/>
      <c r="AN8" s="518"/>
      <c r="AO8" s="518"/>
      <c r="AP8" s="518"/>
      <c r="AQ8" s="518"/>
      <c r="AR8" s="518"/>
      <c r="AS8" s="518"/>
      <c r="AT8" s="518"/>
      <c r="AU8" s="71"/>
      <c r="AV8" s="519"/>
      <c r="AW8" s="71"/>
      <c r="AX8" s="71"/>
      <c r="AY8" s="71"/>
      <c r="AZ8" s="71"/>
      <c r="BA8" s="71"/>
      <c r="BB8" s="71"/>
      <c r="BC8" s="71"/>
      <c r="BD8" s="71"/>
      <c r="BE8" s="71"/>
      <c r="BF8" s="71"/>
      <c r="BG8" s="71"/>
      <c r="BH8" s="71"/>
      <c r="BI8" s="71"/>
      <c r="BJ8" s="71"/>
      <c r="BK8" s="71"/>
      <c r="BL8" s="71"/>
      <c r="BM8" s="71"/>
      <c r="BN8" s="71"/>
      <c r="BO8" s="71"/>
      <c r="BP8" s="71"/>
    </row>
    <row r="9" spans="1:69" s="34" customFormat="1" ht="12" customHeight="1">
      <c r="A9" s="531" t="s">
        <v>33</v>
      </c>
      <c r="B9" s="537" t="s">
        <v>215</v>
      </c>
      <c r="C9" s="652">
        <f t="shared" si="7"/>
        <v>0</v>
      </c>
      <c r="D9" s="651" t="e">
        <f t="shared" si="6"/>
        <v>#DIV/0!</v>
      </c>
      <c r="E9" s="528">
        <f t="shared" si="8"/>
        <v>0</v>
      </c>
      <c r="F9" s="652">
        <f t="shared" si="9"/>
        <v>0</v>
      </c>
      <c r="G9" s="525" t="e">
        <f>'1.1 DL budžets-iesniedzējam'!H9+'1.2 DL budžets-1.partneru tipam'!H9+'1.3 DL budžets-2.partneru tipam'!H9</f>
        <v>#DIV/0!</v>
      </c>
      <c r="H9" s="525">
        <f>'1.1 DL budžets-iesniedzējam'!I9+'1.2 DL budžets-1.partneru tipam'!I9+'1.3 DL budžets-2.partneru tipam'!I9</f>
        <v>0</v>
      </c>
      <c r="I9" s="525">
        <f>'1.1 DL budžets-iesniedzējam'!J9+'1.2 DL budžets-1.partneru tipam'!J9+'1.3 DL budžets-2.partneru tipam'!J9</f>
        <v>0</v>
      </c>
      <c r="J9" s="525">
        <f>'1.1 DL budžets-iesniedzējam'!K9+'1.2 DL budžets-1.partneru tipam'!K9+'1.3 DL budžets-2.partneru tipam'!K9</f>
        <v>0</v>
      </c>
      <c r="K9" s="525">
        <f>'1.1 DL budžets-iesniedzējam'!L9+'1.2 DL budžets-1.partneru tipam'!L9+'1.3 DL budžets-2.partneru tipam'!L9</f>
        <v>0</v>
      </c>
      <c r="L9" s="525">
        <f>'1.1 DL budžets-iesniedzējam'!M9+'1.2 DL budžets-1.partneru tipam'!M9+'1.3 DL budžets-2.partneru tipam'!M9</f>
        <v>0</v>
      </c>
      <c r="M9" s="525">
        <f>'1.1 DL budžets-iesniedzējam'!N9+'1.2 DL budžets-1.partneru tipam'!N9+'1.3 DL budžets-2.partneru tipam'!N9</f>
        <v>0</v>
      </c>
      <c r="N9" s="525">
        <f>'1.1 DL budžets-iesniedzējam'!O9+'1.2 DL budžets-1.partneru tipam'!O9+'1.3 DL budžets-2.partneru tipam'!O9</f>
        <v>0</v>
      </c>
      <c r="O9" s="525">
        <f>'1.1 DL budžets-iesniedzējam'!P9+'1.2 DL budžets-1.partneru tipam'!P9+'1.3 DL budžets-2.partneru tipam'!P9</f>
        <v>0</v>
      </c>
      <c r="P9" s="525">
        <f>'1.1 DL budžets-iesniedzējam'!Q9+'1.2 DL budžets-1.partneru tipam'!Q9+'1.3 DL budžets-2.partneru tipam'!Q9</f>
        <v>0</v>
      </c>
      <c r="Q9" s="525">
        <f>'1.1 DL budžets-iesniedzējam'!R9+'1.2 DL budžets-1.partneru tipam'!R9+'1.3 DL budžets-2.partneru tipam'!R9</f>
        <v>0</v>
      </c>
      <c r="R9" s="525">
        <f>'1.1 DL budžets-iesniedzējam'!S9+'1.2 DL budžets-1.partneru tipam'!S9+'1.3 DL budžets-2.partneru tipam'!S9</f>
        <v>0</v>
      </c>
      <c r="S9" s="525">
        <f>'1.1 DL budžets-iesniedzējam'!T9+'1.2 DL budžets-1.partneru tipam'!T9+'1.3 DL budžets-2.partneru tipam'!T9</f>
        <v>0</v>
      </c>
      <c r="T9" s="525">
        <f>'1.1 DL budžets-iesniedzējam'!U9+'1.2 DL budžets-1.partneru tipam'!U9+'1.3 DL budžets-2.partneru tipam'!U9</f>
        <v>0</v>
      </c>
      <c r="U9" s="525">
        <f>'1.1 DL budžets-iesniedzējam'!V9+'1.2 DL budžets-1.partneru tipam'!V9+'1.3 DL budžets-2.partneru tipam'!V9</f>
        <v>0</v>
      </c>
      <c r="V9" s="525">
        <f>'1.1 DL budžets-iesniedzējam'!W9+'1.2 DL budžets-1.partneru tipam'!W9+'1.3 DL budžets-2.partneru tipam'!W9</f>
        <v>0</v>
      </c>
      <c r="W9" s="525">
        <f>'1.1 DL budžets-iesniedzējam'!X9+'1.2 DL budžets-1.partneru tipam'!X9+'1.3 DL budžets-2.partneru tipam'!X9</f>
        <v>0</v>
      </c>
      <c r="X9" s="525">
        <f>'1.1 DL budžets-iesniedzējam'!Y9+'1.2 DL budžets-1.partneru tipam'!Y9+'1.3 DL budžets-2.partneru tipam'!Y9</f>
        <v>0</v>
      </c>
      <c r="Y9" s="525">
        <f>'1.1 DL budžets-iesniedzējam'!Z9+'1.2 DL budžets-1.partneru tipam'!Z9+'1.3 DL budžets-2.partneru tipam'!Z9</f>
        <v>0</v>
      </c>
      <c r="Z9" s="71"/>
      <c r="AA9" s="71"/>
      <c r="AB9" s="71"/>
      <c r="AC9" s="560"/>
      <c r="AD9" s="71"/>
      <c r="AE9" s="518"/>
      <c r="AF9" s="518"/>
      <c r="AG9" s="518"/>
      <c r="AH9" s="518"/>
      <c r="AI9" s="518"/>
      <c r="AJ9" s="518"/>
      <c r="AK9" s="518"/>
      <c r="AL9" s="518"/>
      <c r="AM9" s="518"/>
      <c r="AN9" s="518"/>
      <c r="AO9" s="518"/>
      <c r="AP9" s="518"/>
      <c r="AQ9" s="518"/>
      <c r="AR9" s="518"/>
      <c r="AS9" s="518"/>
      <c r="AT9" s="518"/>
      <c r="AU9" s="71"/>
      <c r="AV9" s="519"/>
      <c r="AW9" s="71"/>
      <c r="AX9" s="71"/>
      <c r="AY9" s="71"/>
      <c r="AZ9" s="71"/>
      <c r="BA9" s="71"/>
      <c r="BB9" s="71"/>
      <c r="BC9" s="71"/>
      <c r="BD9" s="71"/>
      <c r="BE9" s="71"/>
      <c r="BF9" s="71"/>
      <c r="BG9" s="71"/>
      <c r="BH9" s="71"/>
      <c r="BI9" s="71"/>
      <c r="BJ9" s="71"/>
      <c r="BK9" s="71"/>
      <c r="BL9" s="71"/>
      <c r="BM9" s="71"/>
      <c r="BN9" s="71"/>
      <c r="BO9" s="71"/>
      <c r="BP9" s="71"/>
    </row>
    <row r="10" spans="1:69" s="34" customFormat="1" ht="12" customHeight="1">
      <c r="A10" s="653" t="s">
        <v>445</v>
      </c>
      <c r="B10" s="538" t="s">
        <v>446</v>
      </c>
      <c r="C10" s="525">
        <f t="shared" si="7"/>
        <v>0</v>
      </c>
      <c r="D10" s="651" t="e">
        <f t="shared" si="6"/>
        <v>#DIV/0!</v>
      </c>
      <c r="E10" s="528">
        <f t="shared" si="8"/>
        <v>0</v>
      </c>
      <c r="F10" s="525">
        <f t="shared" si="9"/>
        <v>0</v>
      </c>
      <c r="G10" s="525" t="e">
        <f>'1.1 DL budžets-iesniedzējam'!H10+'1.2 DL budžets-1.partneru tipam'!H10+'1.3 DL budžets-2.partneru tipam'!H10</f>
        <v>#DIV/0!</v>
      </c>
      <c r="H10" s="525">
        <f>'1.1 DL budžets-iesniedzējam'!I10+'1.2 DL budžets-1.partneru tipam'!I10+'1.3 DL budžets-2.partneru tipam'!I10</f>
        <v>0</v>
      </c>
      <c r="I10" s="525">
        <f>'1.1 DL budžets-iesniedzējam'!J10+'1.2 DL budžets-1.partneru tipam'!J10+'1.3 DL budžets-2.partneru tipam'!J10</f>
        <v>0</v>
      </c>
      <c r="J10" s="525">
        <f>'1.1 DL budžets-iesniedzējam'!K10+'1.2 DL budžets-1.partneru tipam'!K10+'1.3 DL budžets-2.partneru tipam'!K10</f>
        <v>0</v>
      </c>
      <c r="K10" s="525">
        <f>'1.1 DL budžets-iesniedzējam'!L10+'1.2 DL budžets-1.partneru tipam'!L10+'1.3 DL budžets-2.partneru tipam'!L10</f>
        <v>0</v>
      </c>
      <c r="L10" s="525">
        <f>'1.1 DL budžets-iesniedzējam'!M10+'1.2 DL budžets-1.partneru tipam'!M10+'1.3 DL budžets-2.partneru tipam'!M10</f>
        <v>0</v>
      </c>
      <c r="M10" s="525">
        <f>'1.1 DL budžets-iesniedzējam'!N10+'1.2 DL budžets-1.partneru tipam'!N10+'1.3 DL budžets-2.partneru tipam'!N10</f>
        <v>0</v>
      </c>
      <c r="N10" s="525">
        <f>'1.1 DL budžets-iesniedzējam'!O10+'1.2 DL budžets-1.partneru tipam'!O10+'1.3 DL budžets-2.partneru tipam'!O10</f>
        <v>0</v>
      </c>
      <c r="O10" s="525">
        <f>'1.1 DL budžets-iesniedzējam'!P10+'1.2 DL budžets-1.partneru tipam'!P10+'1.3 DL budžets-2.partneru tipam'!P10</f>
        <v>0</v>
      </c>
      <c r="P10" s="525">
        <f>'1.1 DL budžets-iesniedzējam'!Q10+'1.2 DL budžets-1.partneru tipam'!Q10+'1.3 DL budžets-2.partneru tipam'!Q10</f>
        <v>0</v>
      </c>
      <c r="Q10" s="525">
        <f>'1.1 DL budžets-iesniedzējam'!R10+'1.2 DL budžets-1.partneru tipam'!R10+'1.3 DL budžets-2.partneru tipam'!R10</f>
        <v>0</v>
      </c>
      <c r="R10" s="525">
        <f>'1.1 DL budžets-iesniedzējam'!S10+'1.2 DL budžets-1.partneru tipam'!S10+'1.3 DL budžets-2.partneru tipam'!S10</f>
        <v>0</v>
      </c>
      <c r="S10" s="525">
        <f>'1.1 DL budžets-iesniedzējam'!T10+'1.2 DL budžets-1.partneru tipam'!T10+'1.3 DL budžets-2.partneru tipam'!T10</f>
        <v>0</v>
      </c>
      <c r="T10" s="525">
        <f>'1.1 DL budžets-iesniedzējam'!U10+'1.2 DL budžets-1.partneru tipam'!U10+'1.3 DL budžets-2.partneru tipam'!U10</f>
        <v>0</v>
      </c>
      <c r="U10" s="525">
        <f>'1.1 DL budžets-iesniedzējam'!V10+'1.2 DL budžets-1.partneru tipam'!V10+'1.3 DL budžets-2.partneru tipam'!V10</f>
        <v>0</v>
      </c>
      <c r="V10" s="525">
        <f>'1.1 DL budžets-iesniedzējam'!W10+'1.2 DL budžets-1.partneru tipam'!W10+'1.3 DL budžets-2.partneru tipam'!W10</f>
        <v>0</v>
      </c>
      <c r="W10" s="525">
        <f>'1.1 DL budžets-iesniedzējam'!X10+'1.2 DL budžets-1.partneru tipam'!X10+'1.3 DL budžets-2.partneru tipam'!X10</f>
        <v>0</v>
      </c>
      <c r="X10" s="525">
        <f>'1.1 DL budžets-iesniedzējam'!Y10+'1.2 DL budžets-1.partneru tipam'!Y10+'1.3 DL budžets-2.partneru tipam'!Y10</f>
        <v>0</v>
      </c>
      <c r="Y10" s="525">
        <f>'1.1 DL budžets-iesniedzējam'!Z10+'1.2 DL budžets-1.partneru tipam'!Z10+'1.3 DL budžets-2.partneru tipam'!Z10</f>
        <v>0</v>
      </c>
      <c r="Z10" s="71"/>
      <c r="AA10" s="71"/>
      <c r="AB10" s="71"/>
      <c r="AC10" s="560"/>
      <c r="AD10" s="71"/>
      <c r="AE10" s="518"/>
      <c r="AF10" s="518"/>
      <c r="AG10" s="518"/>
      <c r="AH10" s="518"/>
      <c r="AI10" s="518"/>
      <c r="AJ10" s="518"/>
      <c r="AK10" s="518"/>
      <c r="AL10" s="518"/>
      <c r="AM10" s="518"/>
      <c r="AN10" s="518"/>
      <c r="AO10" s="518"/>
      <c r="AP10" s="518"/>
      <c r="AQ10" s="518"/>
      <c r="AR10" s="518"/>
      <c r="AS10" s="518"/>
      <c r="AT10" s="518"/>
      <c r="AU10" s="71"/>
      <c r="AV10" s="519"/>
      <c r="AW10" s="71"/>
      <c r="AX10" s="71"/>
      <c r="AY10" s="71"/>
      <c r="AZ10" s="71"/>
      <c r="BA10" s="71"/>
      <c r="BB10" s="71"/>
      <c r="BC10" s="71"/>
      <c r="BD10" s="71"/>
      <c r="BE10" s="71"/>
      <c r="BF10" s="71"/>
      <c r="BG10" s="71"/>
      <c r="BH10" s="71"/>
      <c r="BI10" s="71"/>
      <c r="BJ10" s="71"/>
      <c r="BK10" s="71"/>
      <c r="BL10" s="71"/>
      <c r="BM10" s="71"/>
      <c r="BN10" s="71"/>
      <c r="BO10" s="71"/>
      <c r="BP10" s="71"/>
    </row>
    <row r="11" spans="1:69" s="34" customFormat="1" ht="12" customHeight="1">
      <c r="A11" s="522" t="s">
        <v>103</v>
      </c>
      <c r="B11" s="538" t="s">
        <v>590</v>
      </c>
      <c r="C11" s="525">
        <f t="shared" si="7"/>
        <v>0</v>
      </c>
      <c r="D11" s="651" t="e">
        <f t="shared" ref="D11:D14" si="10">C11/$C$55</f>
        <v>#DIV/0!</v>
      </c>
      <c r="E11" s="528">
        <f t="shared" si="8"/>
        <v>0</v>
      </c>
      <c r="F11" s="525"/>
      <c r="G11" s="525" t="e">
        <f>'1.1 DL budžets-iesniedzējam'!H11+'1.2 DL budžets-1.partneru tipam'!H11+'1.3 DL budžets-2.partneru tipam'!H11</f>
        <v>#DIV/0!</v>
      </c>
      <c r="H11" s="525">
        <f>'1.1 DL budžets-iesniedzējam'!I11+'1.2 DL budžets-1.partneru tipam'!I11+'1.3 DL budžets-2.partneru tipam'!I11</f>
        <v>0</v>
      </c>
      <c r="I11" s="525">
        <f>'1.1 DL budžets-iesniedzējam'!J11+'1.2 DL budžets-1.partneru tipam'!J11+'1.3 DL budžets-2.partneru tipam'!J11</f>
        <v>0</v>
      </c>
      <c r="J11" s="525">
        <f>'1.1 DL budžets-iesniedzējam'!K11+'1.2 DL budžets-1.partneru tipam'!K11+'1.3 DL budžets-2.partneru tipam'!K11</f>
        <v>0</v>
      </c>
      <c r="K11" s="525">
        <f>'1.1 DL budžets-iesniedzējam'!L11+'1.2 DL budžets-1.partneru tipam'!L11+'1.3 DL budžets-2.partneru tipam'!L11</f>
        <v>0</v>
      </c>
      <c r="L11" s="525">
        <f>'1.1 DL budžets-iesniedzējam'!M11+'1.2 DL budžets-1.partneru tipam'!M11+'1.3 DL budžets-2.partneru tipam'!M11</f>
        <v>0</v>
      </c>
      <c r="M11" s="525">
        <f>'1.1 DL budžets-iesniedzējam'!N11+'1.2 DL budžets-1.partneru tipam'!N11+'1.3 DL budžets-2.partneru tipam'!N11</f>
        <v>0</v>
      </c>
      <c r="N11" s="525">
        <f>'1.1 DL budžets-iesniedzējam'!O11+'1.2 DL budžets-1.partneru tipam'!O11+'1.3 DL budžets-2.partneru tipam'!O11</f>
        <v>0</v>
      </c>
      <c r="O11" s="525">
        <f>'1.1 DL budžets-iesniedzējam'!P11+'1.2 DL budžets-1.partneru tipam'!P11+'1.3 DL budžets-2.partneru tipam'!P11</f>
        <v>0</v>
      </c>
      <c r="P11" s="525">
        <f>'1.1 DL budžets-iesniedzējam'!Q11+'1.2 DL budžets-1.partneru tipam'!Q11+'1.3 DL budžets-2.partneru tipam'!Q11</f>
        <v>0</v>
      </c>
      <c r="Q11" s="525">
        <f>'1.1 DL budžets-iesniedzējam'!R11+'1.2 DL budžets-1.partneru tipam'!R11+'1.3 DL budžets-2.partneru tipam'!R11</f>
        <v>0</v>
      </c>
      <c r="R11" s="525">
        <f>'1.1 DL budžets-iesniedzējam'!S11+'1.2 DL budžets-1.partneru tipam'!S11+'1.3 DL budžets-2.partneru tipam'!S11</f>
        <v>0</v>
      </c>
      <c r="S11" s="525">
        <f>'1.1 DL budžets-iesniedzējam'!T11+'1.2 DL budžets-1.partneru tipam'!T11+'1.3 DL budžets-2.partneru tipam'!T11</f>
        <v>0</v>
      </c>
      <c r="T11" s="525">
        <f>'1.1 DL budžets-iesniedzējam'!U11+'1.2 DL budžets-1.partneru tipam'!U11+'1.3 DL budžets-2.partneru tipam'!U11</f>
        <v>0</v>
      </c>
      <c r="U11" s="525">
        <f>'1.1 DL budžets-iesniedzējam'!V11+'1.2 DL budžets-1.partneru tipam'!V11+'1.3 DL budžets-2.partneru tipam'!V11</f>
        <v>0</v>
      </c>
      <c r="V11" s="525">
        <f>'1.1 DL budžets-iesniedzējam'!W11+'1.2 DL budžets-1.partneru tipam'!W11+'1.3 DL budžets-2.partneru tipam'!W11</f>
        <v>0</v>
      </c>
      <c r="W11" s="525">
        <f>'1.1 DL budžets-iesniedzējam'!X11+'1.2 DL budžets-1.partneru tipam'!X11+'1.3 DL budžets-2.partneru tipam'!X11</f>
        <v>0</v>
      </c>
      <c r="X11" s="525">
        <f>'1.1 DL budžets-iesniedzējam'!Y11+'1.2 DL budžets-1.partneru tipam'!Y11+'1.3 DL budžets-2.partneru tipam'!Y11</f>
        <v>0</v>
      </c>
      <c r="Y11" s="525"/>
      <c r="Z11" s="71"/>
      <c r="AA11" s="71"/>
      <c r="AB11" s="71"/>
      <c r="AC11" s="560"/>
      <c r="AD11" s="71"/>
      <c r="AE11" s="518"/>
      <c r="AF11" s="518"/>
      <c r="AG11" s="518"/>
      <c r="AH11" s="518"/>
      <c r="AI11" s="518"/>
      <c r="AJ11" s="518"/>
      <c r="AK11" s="518"/>
      <c r="AL11" s="518"/>
      <c r="AM11" s="518"/>
      <c r="AN11" s="518"/>
      <c r="AO11" s="518"/>
      <c r="AP11" s="518"/>
      <c r="AQ11" s="518"/>
      <c r="AR11" s="518"/>
      <c r="AS11" s="518"/>
      <c r="AT11" s="518"/>
      <c r="AU11" s="71"/>
      <c r="AV11" s="519"/>
      <c r="AW11" s="71"/>
      <c r="AX11" s="71"/>
      <c r="AY11" s="71"/>
      <c r="AZ11" s="71"/>
      <c r="BA11" s="71"/>
      <c r="BB11" s="71"/>
      <c r="BC11" s="71"/>
      <c r="BD11" s="71"/>
      <c r="BE11" s="71"/>
      <c r="BF11" s="71"/>
      <c r="BG11" s="71"/>
      <c r="BH11" s="71"/>
      <c r="BI11" s="71"/>
      <c r="BJ11" s="71"/>
      <c r="BK11" s="71"/>
      <c r="BL11" s="71"/>
      <c r="BM11" s="71"/>
      <c r="BN11" s="71"/>
      <c r="BO11" s="71"/>
      <c r="BP11" s="71"/>
    </row>
    <row r="12" spans="1:69" s="34" customFormat="1" ht="12" customHeight="1">
      <c r="A12" s="531" t="s">
        <v>111</v>
      </c>
      <c r="B12" s="537" t="s">
        <v>589</v>
      </c>
      <c r="C12" s="652">
        <f t="shared" si="7"/>
        <v>0</v>
      </c>
      <c r="D12" s="651" t="e">
        <f t="shared" si="10"/>
        <v>#DIV/0!</v>
      </c>
      <c r="E12" s="528">
        <f t="shared" si="8"/>
        <v>0</v>
      </c>
      <c r="F12" s="525"/>
      <c r="G12" s="525" t="e">
        <f>'1.1 DL budžets-iesniedzējam'!H12+'1.2 DL budžets-1.partneru tipam'!H12+'1.3 DL budžets-2.partneru tipam'!H12</f>
        <v>#DIV/0!</v>
      </c>
      <c r="H12" s="652">
        <f>'1.1 DL budžets-iesniedzējam'!I12+'1.2 DL budžets-1.partneru tipam'!I12+'1.3 DL budžets-2.partneru tipam'!I12</f>
        <v>0</v>
      </c>
      <c r="I12" s="652">
        <f>'1.1 DL budžets-iesniedzējam'!J12+'1.2 DL budžets-1.partneru tipam'!J12+'1.3 DL budžets-2.partneru tipam'!J12</f>
        <v>0</v>
      </c>
      <c r="J12" s="652">
        <f>'1.1 DL budžets-iesniedzējam'!K12+'1.2 DL budžets-1.partneru tipam'!K12+'1.3 DL budžets-2.partneru tipam'!K12</f>
        <v>0</v>
      </c>
      <c r="K12" s="652">
        <f>'1.1 DL budžets-iesniedzējam'!L12+'1.2 DL budžets-1.partneru tipam'!L12+'1.3 DL budžets-2.partneru tipam'!L12</f>
        <v>0</v>
      </c>
      <c r="L12" s="652">
        <f>'1.1 DL budžets-iesniedzējam'!M12+'1.2 DL budžets-1.partneru tipam'!M12+'1.3 DL budžets-2.partneru tipam'!M12</f>
        <v>0</v>
      </c>
      <c r="M12" s="652">
        <f>'1.1 DL budžets-iesniedzējam'!N12+'1.2 DL budžets-1.partneru tipam'!N12+'1.3 DL budžets-2.partneru tipam'!N12</f>
        <v>0</v>
      </c>
      <c r="N12" s="652">
        <f>'1.1 DL budžets-iesniedzējam'!O12+'1.2 DL budžets-1.partneru tipam'!O12+'1.3 DL budžets-2.partneru tipam'!O12</f>
        <v>0</v>
      </c>
      <c r="O12" s="652">
        <f>'1.1 DL budžets-iesniedzējam'!P12+'1.2 DL budžets-1.partneru tipam'!P12+'1.3 DL budžets-2.partneru tipam'!P12</f>
        <v>0</v>
      </c>
      <c r="P12" s="652">
        <f>'1.1 DL budžets-iesniedzējam'!Q12+'1.2 DL budžets-1.partneru tipam'!Q12+'1.3 DL budžets-2.partneru tipam'!Q12</f>
        <v>0</v>
      </c>
      <c r="Q12" s="652">
        <f>'1.1 DL budžets-iesniedzējam'!R12+'1.2 DL budžets-1.partneru tipam'!R12+'1.3 DL budžets-2.partneru tipam'!R12</f>
        <v>0</v>
      </c>
      <c r="R12" s="652">
        <f>'1.1 DL budžets-iesniedzējam'!S12+'1.2 DL budžets-1.partneru tipam'!S12+'1.3 DL budžets-2.partneru tipam'!S12</f>
        <v>0</v>
      </c>
      <c r="S12" s="652">
        <f>'1.1 DL budžets-iesniedzējam'!T12+'1.2 DL budžets-1.partneru tipam'!T12+'1.3 DL budžets-2.partneru tipam'!T12</f>
        <v>0</v>
      </c>
      <c r="T12" s="652">
        <f>'1.1 DL budžets-iesniedzējam'!U12+'1.2 DL budžets-1.partneru tipam'!U12+'1.3 DL budžets-2.partneru tipam'!U12</f>
        <v>0</v>
      </c>
      <c r="U12" s="652">
        <f>'1.1 DL budžets-iesniedzējam'!V12+'1.2 DL budžets-1.partneru tipam'!V12+'1.3 DL budžets-2.partneru tipam'!V12</f>
        <v>0</v>
      </c>
      <c r="V12" s="652">
        <f>'1.1 DL budžets-iesniedzējam'!W12+'1.2 DL budžets-1.partneru tipam'!W12+'1.3 DL budžets-2.partneru tipam'!W12</f>
        <v>0</v>
      </c>
      <c r="W12" s="652">
        <f>'1.1 DL budžets-iesniedzējam'!X12+'1.2 DL budžets-1.partneru tipam'!X12+'1.3 DL budžets-2.partneru tipam'!X12</f>
        <v>0</v>
      </c>
      <c r="X12" s="652">
        <f>'1.1 DL budžets-iesniedzējam'!Y12+'1.2 DL budžets-1.partneru tipam'!Y12+'1.3 DL budžets-2.partneru tipam'!Y12</f>
        <v>0</v>
      </c>
      <c r="Y12" s="525"/>
      <c r="Z12" s="71"/>
      <c r="AA12" s="71"/>
      <c r="AB12" s="71"/>
      <c r="AC12" s="560"/>
      <c r="AD12" s="71"/>
      <c r="AE12" s="518"/>
      <c r="AF12" s="518"/>
      <c r="AG12" s="518"/>
      <c r="AH12" s="518"/>
      <c r="AI12" s="518"/>
      <c r="AJ12" s="518"/>
      <c r="AK12" s="518"/>
      <c r="AL12" s="518"/>
      <c r="AM12" s="518"/>
      <c r="AN12" s="518"/>
      <c r="AO12" s="518"/>
      <c r="AP12" s="518"/>
      <c r="AQ12" s="518"/>
      <c r="AR12" s="518"/>
      <c r="AS12" s="518"/>
      <c r="AT12" s="518"/>
      <c r="AU12" s="71"/>
      <c r="AV12" s="519"/>
      <c r="AW12" s="71"/>
      <c r="AX12" s="71"/>
      <c r="AY12" s="71"/>
      <c r="AZ12" s="71"/>
      <c r="BA12" s="71"/>
      <c r="BB12" s="71"/>
      <c r="BC12" s="71"/>
      <c r="BD12" s="71"/>
      <c r="BE12" s="71"/>
      <c r="BF12" s="71"/>
      <c r="BG12" s="71"/>
      <c r="BH12" s="71"/>
      <c r="BI12" s="71"/>
      <c r="BJ12" s="71"/>
      <c r="BK12" s="71"/>
      <c r="BL12" s="71"/>
      <c r="BM12" s="71"/>
      <c r="BN12" s="71"/>
      <c r="BO12" s="71"/>
      <c r="BP12" s="71"/>
    </row>
    <row r="13" spans="1:69" s="34" customFormat="1" ht="12" customHeight="1">
      <c r="A13" s="531" t="s">
        <v>115</v>
      </c>
      <c r="B13" s="537" t="s">
        <v>591</v>
      </c>
      <c r="C13" s="652">
        <f t="shared" si="7"/>
        <v>0</v>
      </c>
      <c r="D13" s="651" t="e">
        <f t="shared" si="10"/>
        <v>#DIV/0!</v>
      </c>
      <c r="E13" s="528">
        <f t="shared" si="8"/>
        <v>0</v>
      </c>
      <c r="F13" s="525"/>
      <c r="G13" s="525" t="e">
        <f>'1.1 DL budžets-iesniedzējam'!H13+'1.2 DL budžets-1.partneru tipam'!H13+'1.3 DL budžets-2.partneru tipam'!H13</f>
        <v>#DIV/0!</v>
      </c>
      <c r="H13" s="652">
        <f>'1.1 DL budžets-iesniedzējam'!I13+'1.2 DL budžets-1.partneru tipam'!I13+'1.3 DL budžets-2.partneru tipam'!I13</f>
        <v>0</v>
      </c>
      <c r="I13" s="652">
        <f>'1.1 DL budžets-iesniedzējam'!J13+'1.2 DL budžets-1.partneru tipam'!J13+'1.3 DL budžets-2.partneru tipam'!J13</f>
        <v>0</v>
      </c>
      <c r="J13" s="652">
        <f>'1.1 DL budžets-iesniedzējam'!K13+'1.2 DL budžets-1.partneru tipam'!K13+'1.3 DL budžets-2.partneru tipam'!K13</f>
        <v>0</v>
      </c>
      <c r="K13" s="652">
        <f>'1.1 DL budžets-iesniedzējam'!L13+'1.2 DL budžets-1.partneru tipam'!L13+'1.3 DL budžets-2.partneru tipam'!L13</f>
        <v>0</v>
      </c>
      <c r="L13" s="652">
        <f>'1.1 DL budžets-iesniedzējam'!M13+'1.2 DL budžets-1.partneru tipam'!M13+'1.3 DL budžets-2.partneru tipam'!M13</f>
        <v>0</v>
      </c>
      <c r="M13" s="652">
        <f>'1.1 DL budžets-iesniedzējam'!N13+'1.2 DL budžets-1.partneru tipam'!N13+'1.3 DL budžets-2.partneru tipam'!N13</f>
        <v>0</v>
      </c>
      <c r="N13" s="652">
        <f>'1.1 DL budžets-iesniedzējam'!O13+'1.2 DL budžets-1.partneru tipam'!O13+'1.3 DL budžets-2.partneru tipam'!O13</f>
        <v>0</v>
      </c>
      <c r="O13" s="652">
        <f>'1.1 DL budžets-iesniedzējam'!P13+'1.2 DL budžets-1.partneru tipam'!P13+'1.3 DL budžets-2.partneru tipam'!P13</f>
        <v>0</v>
      </c>
      <c r="P13" s="652">
        <f>'1.1 DL budžets-iesniedzējam'!Q13+'1.2 DL budžets-1.partneru tipam'!Q13+'1.3 DL budžets-2.partneru tipam'!Q13</f>
        <v>0</v>
      </c>
      <c r="Q13" s="652">
        <f>'1.1 DL budžets-iesniedzējam'!R13+'1.2 DL budžets-1.partneru tipam'!R13+'1.3 DL budžets-2.partneru tipam'!R13</f>
        <v>0</v>
      </c>
      <c r="R13" s="652">
        <f>'1.1 DL budžets-iesniedzējam'!S13+'1.2 DL budžets-1.partneru tipam'!S13+'1.3 DL budžets-2.partneru tipam'!S13</f>
        <v>0</v>
      </c>
      <c r="S13" s="652">
        <f>'1.1 DL budžets-iesniedzējam'!T13+'1.2 DL budžets-1.partneru tipam'!T13+'1.3 DL budžets-2.partneru tipam'!T13</f>
        <v>0</v>
      </c>
      <c r="T13" s="652">
        <f>'1.1 DL budžets-iesniedzējam'!U13+'1.2 DL budžets-1.partneru tipam'!U13+'1.3 DL budžets-2.partneru tipam'!U13</f>
        <v>0</v>
      </c>
      <c r="U13" s="652">
        <f>'1.1 DL budžets-iesniedzējam'!V13+'1.2 DL budžets-1.partneru tipam'!V13+'1.3 DL budžets-2.partneru tipam'!V13</f>
        <v>0</v>
      </c>
      <c r="V13" s="652">
        <f>'1.1 DL budžets-iesniedzējam'!W13+'1.2 DL budžets-1.partneru tipam'!W13+'1.3 DL budžets-2.partneru tipam'!W13</f>
        <v>0</v>
      </c>
      <c r="W13" s="652">
        <f>'1.1 DL budžets-iesniedzējam'!X13+'1.2 DL budžets-1.partneru tipam'!X13+'1.3 DL budžets-2.partneru tipam'!X13</f>
        <v>0</v>
      </c>
      <c r="X13" s="652">
        <f>'1.1 DL budžets-iesniedzējam'!Y13+'1.2 DL budžets-1.partneru tipam'!Y13+'1.3 DL budžets-2.partneru tipam'!Y13</f>
        <v>0</v>
      </c>
      <c r="Y13" s="525"/>
      <c r="Z13" s="71"/>
      <c r="AA13" s="71"/>
      <c r="AB13" s="71"/>
      <c r="AC13" s="560"/>
      <c r="AD13" s="71"/>
      <c r="AE13" s="518"/>
      <c r="AF13" s="518"/>
      <c r="AG13" s="518"/>
      <c r="AH13" s="518"/>
      <c r="AI13" s="518"/>
      <c r="AJ13" s="518"/>
      <c r="AK13" s="518"/>
      <c r="AL13" s="518"/>
      <c r="AM13" s="518"/>
      <c r="AN13" s="518"/>
      <c r="AO13" s="518"/>
      <c r="AP13" s="518"/>
      <c r="AQ13" s="518"/>
      <c r="AR13" s="518"/>
      <c r="AS13" s="518"/>
      <c r="AT13" s="518"/>
      <c r="AU13" s="71"/>
      <c r="AV13" s="519"/>
      <c r="AW13" s="71"/>
      <c r="AX13" s="71"/>
      <c r="AY13" s="71"/>
      <c r="AZ13" s="71"/>
      <c r="BA13" s="71"/>
      <c r="BB13" s="71"/>
      <c r="BC13" s="71"/>
      <c r="BD13" s="71"/>
      <c r="BE13" s="71"/>
      <c r="BF13" s="71"/>
      <c r="BG13" s="71"/>
      <c r="BH13" s="71"/>
      <c r="BI13" s="71"/>
      <c r="BJ13" s="71"/>
      <c r="BK13" s="71"/>
      <c r="BL13" s="71"/>
      <c r="BM13" s="71"/>
      <c r="BN13" s="71"/>
      <c r="BO13" s="71"/>
      <c r="BP13" s="71"/>
    </row>
    <row r="14" spans="1:69" s="34" customFormat="1" ht="12" customHeight="1">
      <c r="A14" s="531" t="s">
        <v>450</v>
      </c>
      <c r="B14" s="537" t="s">
        <v>592</v>
      </c>
      <c r="C14" s="652">
        <f t="shared" si="7"/>
        <v>0</v>
      </c>
      <c r="D14" s="651" t="e">
        <f t="shared" si="10"/>
        <v>#DIV/0!</v>
      </c>
      <c r="E14" s="528">
        <f t="shared" si="8"/>
        <v>0</v>
      </c>
      <c r="F14" s="525"/>
      <c r="G14" s="525" t="e">
        <f>'1.1 DL budžets-iesniedzējam'!H14+'1.2 DL budžets-1.partneru tipam'!H14+'1.3 DL budžets-2.partneru tipam'!H14</f>
        <v>#DIV/0!</v>
      </c>
      <c r="H14" s="652">
        <f>'1.1 DL budžets-iesniedzējam'!I14+'1.2 DL budžets-1.partneru tipam'!I14+'1.3 DL budžets-2.partneru tipam'!I14</f>
        <v>0</v>
      </c>
      <c r="I14" s="652">
        <f>'1.1 DL budžets-iesniedzējam'!J14+'1.2 DL budžets-1.partneru tipam'!J14+'1.3 DL budžets-2.partneru tipam'!J14</f>
        <v>0</v>
      </c>
      <c r="J14" s="652">
        <f>'1.1 DL budžets-iesniedzējam'!K14+'1.2 DL budžets-1.partneru tipam'!K14+'1.3 DL budžets-2.partneru tipam'!K14</f>
        <v>0</v>
      </c>
      <c r="K14" s="652">
        <f>'1.1 DL budžets-iesniedzējam'!L14+'1.2 DL budžets-1.partneru tipam'!L14+'1.3 DL budžets-2.partneru tipam'!L14</f>
        <v>0</v>
      </c>
      <c r="L14" s="652">
        <f>'1.1 DL budžets-iesniedzējam'!M14+'1.2 DL budžets-1.partneru tipam'!M14+'1.3 DL budžets-2.partneru tipam'!M14</f>
        <v>0</v>
      </c>
      <c r="M14" s="652">
        <f>'1.1 DL budžets-iesniedzējam'!N14+'1.2 DL budžets-1.partneru tipam'!N14+'1.3 DL budžets-2.partneru tipam'!N14</f>
        <v>0</v>
      </c>
      <c r="N14" s="652">
        <f>'1.1 DL budžets-iesniedzējam'!O14+'1.2 DL budžets-1.partneru tipam'!O14+'1.3 DL budžets-2.partneru tipam'!O14</f>
        <v>0</v>
      </c>
      <c r="O14" s="652">
        <f>'1.1 DL budžets-iesniedzējam'!P14+'1.2 DL budžets-1.partneru tipam'!P14+'1.3 DL budžets-2.partneru tipam'!P14</f>
        <v>0</v>
      </c>
      <c r="P14" s="652">
        <f>'1.1 DL budžets-iesniedzējam'!Q14+'1.2 DL budžets-1.partneru tipam'!Q14+'1.3 DL budžets-2.partneru tipam'!Q14</f>
        <v>0</v>
      </c>
      <c r="Q14" s="652">
        <f>'1.1 DL budžets-iesniedzējam'!R14+'1.2 DL budžets-1.partneru tipam'!R14+'1.3 DL budžets-2.partneru tipam'!R14</f>
        <v>0</v>
      </c>
      <c r="R14" s="652">
        <f>'1.1 DL budžets-iesniedzējam'!S14+'1.2 DL budžets-1.partneru tipam'!S14+'1.3 DL budžets-2.partneru tipam'!S14</f>
        <v>0</v>
      </c>
      <c r="S14" s="652">
        <f>'1.1 DL budžets-iesniedzējam'!T14+'1.2 DL budžets-1.partneru tipam'!T14+'1.3 DL budžets-2.partneru tipam'!T14</f>
        <v>0</v>
      </c>
      <c r="T14" s="652">
        <f>'1.1 DL budžets-iesniedzējam'!U14+'1.2 DL budžets-1.partneru tipam'!U14+'1.3 DL budžets-2.partneru tipam'!U14</f>
        <v>0</v>
      </c>
      <c r="U14" s="652">
        <f>'1.1 DL budžets-iesniedzējam'!V14+'1.2 DL budžets-1.partneru tipam'!V14+'1.3 DL budžets-2.partneru tipam'!V14</f>
        <v>0</v>
      </c>
      <c r="V14" s="652">
        <f>'1.1 DL budžets-iesniedzējam'!W14+'1.2 DL budžets-1.partneru tipam'!W14+'1.3 DL budžets-2.partneru tipam'!W14</f>
        <v>0</v>
      </c>
      <c r="W14" s="652">
        <f>'1.1 DL budžets-iesniedzējam'!X14+'1.2 DL budžets-1.partneru tipam'!X14+'1.3 DL budžets-2.partneru tipam'!X14</f>
        <v>0</v>
      </c>
      <c r="X14" s="652">
        <f>'1.1 DL budžets-iesniedzējam'!Y14+'1.2 DL budžets-1.partneru tipam'!Y14+'1.3 DL budžets-2.partneru tipam'!Y14</f>
        <v>0</v>
      </c>
      <c r="Y14" s="525"/>
      <c r="Z14" s="71"/>
      <c r="AA14" s="71"/>
      <c r="AB14" s="71"/>
      <c r="AC14" s="560"/>
      <c r="AD14" s="71"/>
      <c r="AE14" s="518"/>
      <c r="AF14" s="518"/>
      <c r="AG14" s="518"/>
      <c r="AH14" s="518"/>
      <c r="AI14" s="518"/>
      <c r="AJ14" s="518"/>
      <c r="AK14" s="518"/>
      <c r="AL14" s="518"/>
      <c r="AM14" s="518"/>
      <c r="AN14" s="518"/>
      <c r="AO14" s="518"/>
      <c r="AP14" s="518"/>
      <c r="AQ14" s="518"/>
      <c r="AR14" s="518"/>
      <c r="AS14" s="518"/>
      <c r="AT14" s="518"/>
      <c r="AU14" s="71"/>
      <c r="AV14" s="519"/>
      <c r="AW14" s="71"/>
      <c r="AX14" s="71"/>
      <c r="AY14" s="71"/>
      <c r="AZ14" s="71"/>
      <c r="BA14" s="71"/>
      <c r="BB14" s="71"/>
      <c r="BC14" s="71"/>
      <c r="BD14" s="71"/>
      <c r="BE14" s="71"/>
      <c r="BF14" s="71"/>
      <c r="BG14" s="71"/>
      <c r="BH14" s="71"/>
      <c r="BI14" s="71"/>
      <c r="BJ14" s="71"/>
      <c r="BK14" s="71"/>
      <c r="BL14" s="71"/>
      <c r="BM14" s="71"/>
      <c r="BN14" s="71"/>
      <c r="BO14" s="71"/>
      <c r="BP14" s="71"/>
    </row>
    <row r="15" spans="1:69" s="34" customFormat="1" ht="12" customHeight="1">
      <c r="A15" s="522" t="s">
        <v>112</v>
      </c>
      <c r="B15" s="538" t="s">
        <v>447</v>
      </c>
      <c r="C15" s="525">
        <f t="shared" si="7"/>
        <v>0</v>
      </c>
      <c r="D15" s="651" t="e">
        <f t="shared" ref="D15:D54" si="11">C15/$C$55</f>
        <v>#DIV/0!</v>
      </c>
      <c r="E15" s="528">
        <f t="shared" si="8"/>
        <v>0</v>
      </c>
      <c r="F15" s="525">
        <f t="shared" si="9"/>
        <v>0</v>
      </c>
      <c r="G15" s="525" t="e">
        <f>'1.1 DL budžets-iesniedzējam'!H15+'1.2 DL budžets-1.partneru tipam'!H15+'1.3 DL budžets-2.partneru tipam'!H15</f>
        <v>#DIV/0!</v>
      </c>
      <c r="H15" s="525">
        <f>'1.1 DL budžets-iesniedzējam'!I15+'1.2 DL budžets-1.partneru tipam'!I15+'1.3 DL budžets-2.partneru tipam'!I15</f>
        <v>0</v>
      </c>
      <c r="I15" s="525">
        <f>'1.1 DL budžets-iesniedzējam'!J15+'1.2 DL budžets-1.partneru tipam'!J15+'1.3 DL budžets-2.partneru tipam'!J15</f>
        <v>0</v>
      </c>
      <c r="J15" s="525">
        <f>'1.1 DL budžets-iesniedzējam'!K15+'1.2 DL budžets-1.partneru tipam'!K15+'1.3 DL budžets-2.partneru tipam'!K15</f>
        <v>0</v>
      </c>
      <c r="K15" s="525">
        <f>'1.1 DL budžets-iesniedzējam'!L15+'1.2 DL budžets-1.partneru tipam'!L15+'1.3 DL budžets-2.partneru tipam'!L15</f>
        <v>0</v>
      </c>
      <c r="L15" s="525">
        <f>'1.1 DL budžets-iesniedzējam'!M15+'1.2 DL budžets-1.partneru tipam'!M15+'1.3 DL budžets-2.partneru tipam'!M15</f>
        <v>0</v>
      </c>
      <c r="M15" s="525">
        <f>'1.1 DL budžets-iesniedzējam'!N15+'1.2 DL budžets-1.partneru tipam'!N15+'1.3 DL budžets-2.partneru tipam'!N15</f>
        <v>0</v>
      </c>
      <c r="N15" s="525">
        <f>'1.1 DL budžets-iesniedzējam'!O15+'1.2 DL budžets-1.partneru tipam'!O15+'1.3 DL budžets-2.partneru tipam'!O15</f>
        <v>0</v>
      </c>
      <c r="O15" s="525">
        <f>'1.1 DL budžets-iesniedzējam'!P15+'1.2 DL budžets-1.partneru tipam'!P15+'1.3 DL budžets-2.partneru tipam'!P15</f>
        <v>0</v>
      </c>
      <c r="P15" s="525">
        <f>'1.1 DL budžets-iesniedzējam'!Q15+'1.2 DL budžets-1.partneru tipam'!Q15+'1.3 DL budžets-2.partneru tipam'!Q15</f>
        <v>0</v>
      </c>
      <c r="Q15" s="525">
        <f>'1.1 DL budžets-iesniedzējam'!R15+'1.2 DL budžets-1.partneru tipam'!R15+'1.3 DL budžets-2.partneru tipam'!R15</f>
        <v>0</v>
      </c>
      <c r="R15" s="525">
        <f>'1.1 DL budžets-iesniedzējam'!S15+'1.2 DL budžets-1.partneru tipam'!S15+'1.3 DL budžets-2.partneru tipam'!S15</f>
        <v>0</v>
      </c>
      <c r="S15" s="525">
        <f>'1.1 DL budžets-iesniedzējam'!T15+'1.2 DL budžets-1.partneru tipam'!T15+'1.3 DL budžets-2.partneru tipam'!T15</f>
        <v>0</v>
      </c>
      <c r="T15" s="525">
        <f>'1.1 DL budžets-iesniedzējam'!U15+'1.2 DL budžets-1.partneru tipam'!U15+'1.3 DL budžets-2.partneru tipam'!U15</f>
        <v>0</v>
      </c>
      <c r="U15" s="525">
        <f>'1.1 DL budžets-iesniedzējam'!V15+'1.2 DL budžets-1.partneru tipam'!V15+'1.3 DL budžets-2.partneru tipam'!V15</f>
        <v>0</v>
      </c>
      <c r="V15" s="525">
        <f>'1.1 DL budžets-iesniedzējam'!W15+'1.2 DL budžets-1.partneru tipam'!W15+'1.3 DL budžets-2.partneru tipam'!W15</f>
        <v>0</v>
      </c>
      <c r="W15" s="525">
        <f>'1.1 DL budžets-iesniedzējam'!X15+'1.2 DL budžets-1.partneru tipam'!X15+'1.3 DL budžets-2.partneru tipam'!X15</f>
        <v>0</v>
      </c>
      <c r="X15" s="525">
        <f>'1.1 DL budžets-iesniedzējam'!Y15+'1.2 DL budžets-1.partneru tipam'!Y15+'1.3 DL budžets-2.partneru tipam'!Y15</f>
        <v>0</v>
      </c>
      <c r="Y15" s="525">
        <f>'1.1 DL budžets-iesniedzējam'!Z15+'1.2 DL budžets-1.partneru tipam'!Z15+'1.3 DL budžets-2.partneru tipam'!Z15</f>
        <v>0</v>
      </c>
      <c r="Z15" s="71"/>
      <c r="AA15" s="71"/>
      <c r="AB15" s="71"/>
      <c r="AC15" s="560"/>
      <c r="AD15" s="71"/>
      <c r="AE15" s="518"/>
      <c r="AF15" s="518"/>
      <c r="AG15" s="518"/>
      <c r="AH15" s="518"/>
      <c r="AI15" s="518"/>
      <c r="AJ15" s="518"/>
      <c r="AK15" s="518"/>
      <c r="AL15" s="518"/>
      <c r="AM15" s="518"/>
      <c r="AN15" s="518"/>
      <c r="AO15" s="518"/>
      <c r="AP15" s="518"/>
      <c r="AQ15" s="518"/>
      <c r="AR15" s="518"/>
      <c r="AS15" s="518"/>
      <c r="AT15" s="518"/>
      <c r="AU15" s="71"/>
      <c r="AV15" s="519"/>
      <c r="AW15" s="71"/>
      <c r="AX15" s="71"/>
      <c r="AY15" s="71"/>
      <c r="AZ15" s="71"/>
      <c r="BA15" s="71"/>
      <c r="BB15" s="71"/>
      <c r="BC15" s="71"/>
      <c r="BD15" s="71"/>
      <c r="BE15" s="71"/>
      <c r="BF15" s="71"/>
      <c r="BG15" s="71"/>
      <c r="BH15" s="71"/>
      <c r="BI15" s="71"/>
      <c r="BJ15" s="71"/>
      <c r="BK15" s="71"/>
      <c r="BL15" s="71"/>
      <c r="BM15" s="71"/>
      <c r="BN15" s="71"/>
      <c r="BO15" s="71"/>
      <c r="BP15" s="71"/>
    </row>
    <row r="16" spans="1:69" s="34" customFormat="1" ht="12" customHeight="1">
      <c r="A16" s="531" t="s">
        <v>113</v>
      </c>
      <c r="B16" s="537" t="s">
        <v>448</v>
      </c>
      <c r="C16" s="652">
        <f t="shared" si="7"/>
        <v>0</v>
      </c>
      <c r="D16" s="651" t="e">
        <f t="shared" si="11"/>
        <v>#DIV/0!</v>
      </c>
      <c r="E16" s="528">
        <f t="shared" si="8"/>
        <v>0</v>
      </c>
      <c r="F16" s="652">
        <f t="shared" si="9"/>
        <v>0</v>
      </c>
      <c r="G16" s="525" t="e">
        <f>'1.1 DL budžets-iesniedzējam'!H16+'1.2 DL budžets-1.partneru tipam'!H16+'1.3 DL budžets-2.partneru tipam'!H16</f>
        <v>#DIV/0!</v>
      </c>
      <c r="H16" s="652">
        <f>'1.1 DL budžets-iesniedzējam'!I16+'1.2 DL budžets-1.partneru tipam'!I16+'1.3 DL budžets-2.partneru tipam'!I16</f>
        <v>0</v>
      </c>
      <c r="I16" s="652">
        <f>'1.1 DL budžets-iesniedzējam'!J16+'1.2 DL budžets-1.partneru tipam'!J16+'1.3 DL budžets-2.partneru tipam'!J16</f>
        <v>0</v>
      </c>
      <c r="J16" s="652">
        <f>'1.1 DL budžets-iesniedzējam'!K16+'1.2 DL budžets-1.partneru tipam'!K16+'1.3 DL budžets-2.partneru tipam'!K16</f>
        <v>0</v>
      </c>
      <c r="K16" s="652">
        <f>'1.1 DL budžets-iesniedzējam'!L16+'1.2 DL budžets-1.partneru tipam'!L16+'1.3 DL budžets-2.partneru tipam'!L16</f>
        <v>0</v>
      </c>
      <c r="L16" s="652">
        <f>'1.1 DL budžets-iesniedzējam'!M16+'1.2 DL budžets-1.partneru tipam'!M16+'1.3 DL budžets-2.partneru tipam'!M16</f>
        <v>0</v>
      </c>
      <c r="M16" s="652">
        <f>'1.1 DL budžets-iesniedzējam'!N16+'1.2 DL budžets-1.partneru tipam'!N16+'1.3 DL budžets-2.partneru tipam'!N16</f>
        <v>0</v>
      </c>
      <c r="N16" s="652">
        <f>'1.1 DL budžets-iesniedzējam'!O16+'1.2 DL budžets-1.partneru tipam'!O16+'1.3 DL budžets-2.partneru tipam'!O16</f>
        <v>0</v>
      </c>
      <c r="O16" s="652">
        <f>'1.1 DL budžets-iesniedzējam'!P16+'1.2 DL budžets-1.partneru tipam'!P16+'1.3 DL budžets-2.partneru tipam'!P16</f>
        <v>0</v>
      </c>
      <c r="P16" s="652">
        <f>'1.1 DL budžets-iesniedzējam'!Q16+'1.2 DL budžets-1.partneru tipam'!Q16+'1.3 DL budžets-2.partneru tipam'!Q16</f>
        <v>0</v>
      </c>
      <c r="Q16" s="652">
        <f>'1.1 DL budžets-iesniedzējam'!R16+'1.2 DL budžets-1.partneru tipam'!R16+'1.3 DL budžets-2.partneru tipam'!R16</f>
        <v>0</v>
      </c>
      <c r="R16" s="652">
        <f>'1.1 DL budžets-iesniedzējam'!S16+'1.2 DL budžets-1.partneru tipam'!S16+'1.3 DL budžets-2.partneru tipam'!S16</f>
        <v>0</v>
      </c>
      <c r="S16" s="652">
        <f>'1.1 DL budžets-iesniedzējam'!T16+'1.2 DL budžets-1.partneru tipam'!T16+'1.3 DL budžets-2.partneru tipam'!T16</f>
        <v>0</v>
      </c>
      <c r="T16" s="652">
        <f>'1.1 DL budžets-iesniedzējam'!U16+'1.2 DL budžets-1.partneru tipam'!U16+'1.3 DL budžets-2.partneru tipam'!U16</f>
        <v>0</v>
      </c>
      <c r="U16" s="652">
        <f>'1.1 DL budžets-iesniedzējam'!V16+'1.2 DL budžets-1.partneru tipam'!V16+'1.3 DL budžets-2.partneru tipam'!V16</f>
        <v>0</v>
      </c>
      <c r="V16" s="652">
        <f>'1.1 DL budžets-iesniedzējam'!W16+'1.2 DL budžets-1.partneru tipam'!W16+'1.3 DL budžets-2.partneru tipam'!W16</f>
        <v>0</v>
      </c>
      <c r="W16" s="652">
        <f>'1.1 DL budžets-iesniedzējam'!X16+'1.2 DL budžets-1.partneru tipam'!X16+'1.3 DL budžets-2.partneru tipam'!X16</f>
        <v>0</v>
      </c>
      <c r="X16" s="652">
        <f>'1.1 DL budžets-iesniedzējam'!Y16+'1.2 DL budžets-1.partneru tipam'!Y16+'1.3 DL budžets-2.partneru tipam'!Y16</f>
        <v>0</v>
      </c>
      <c r="Y16" s="525">
        <f>'1.1 DL budžets-iesniedzējam'!Z16+'1.2 DL budžets-1.partneru tipam'!Z16+'1.3 DL budžets-2.partneru tipam'!Z16</f>
        <v>0</v>
      </c>
      <c r="Z16" s="71"/>
      <c r="AA16" s="71"/>
      <c r="AB16" s="71"/>
      <c r="AC16" s="560"/>
      <c r="AD16" s="71"/>
      <c r="AE16" s="518"/>
      <c r="AF16" s="518"/>
      <c r="AG16" s="518"/>
      <c r="AH16" s="518"/>
      <c r="AI16" s="518"/>
      <c r="AJ16" s="518"/>
      <c r="AK16" s="518"/>
      <c r="AL16" s="518"/>
      <c r="AM16" s="518"/>
      <c r="AN16" s="518"/>
      <c r="AO16" s="518"/>
      <c r="AP16" s="518"/>
      <c r="AQ16" s="518"/>
      <c r="AR16" s="518"/>
      <c r="AS16" s="518"/>
      <c r="AT16" s="518"/>
      <c r="AU16" s="71"/>
      <c r="AV16" s="519"/>
      <c r="AW16" s="71"/>
      <c r="AX16" s="71"/>
      <c r="AY16" s="71"/>
      <c r="AZ16" s="71"/>
      <c r="BA16" s="71"/>
      <c r="BB16" s="71"/>
      <c r="BC16" s="71"/>
      <c r="BD16" s="71"/>
      <c r="BE16" s="71"/>
      <c r="BF16" s="71"/>
      <c r="BG16" s="71"/>
      <c r="BH16" s="71"/>
      <c r="BI16" s="71"/>
      <c r="BJ16" s="71"/>
      <c r="BK16" s="71"/>
      <c r="BL16" s="71"/>
      <c r="BM16" s="71"/>
      <c r="BN16" s="71"/>
      <c r="BO16" s="71"/>
      <c r="BP16" s="71"/>
    </row>
    <row r="17" spans="1:68" s="34" customFormat="1" ht="12" customHeight="1">
      <c r="A17" s="531" t="s">
        <v>114</v>
      </c>
      <c r="B17" s="537" t="s">
        <v>449</v>
      </c>
      <c r="C17" s="652">
        <f t="shared" si="7"/>
        <v>0</v>
      </c>
      <c r="D17" s="651" t="e">
        <f t="shared" si="11"/>
        <v>#DIV/0!</v>
      </c>
      <c r="E17" s="528">
        <f t="shared" si="8"/>
        <v>0</v>
      </c>
      <c r="F17" s="652">
        <f t="shared" si="9"/>
        <v>0</v>
      </c>
      <c r="G17" s="525" t="e">
        <f>'1.1 DL budžets-iesniedzējam'!H17+'1.2 DL budžets-1.partneru tipam'!H17+'1.3 DL budžets-2.partneru tipam'!H17</f>
        <v>#DIV/0!</v>
      </c>
      <c r="H17" s="652">
        <f>'1.1 DL budžets-iesniedzējam'!I17+'1.2 DL budžets-1.partneru tipam'!I17+'1.3 DL budžets-2.partneru tipam'!I17</f>
        <v>0</v>
      </c>
      <c r="I17" s="652">
        <f>'1.1 DL budžets-iesniedzējam'!J17+'1.2 DL budžets-1.partneru tipam'!J17+'1.3 DL budžets-2.partneru tipam'!J17</f>
        <v>0</v>
      </c>
      <c r="J17" s="652">
        <f>'1.1 DL budžets-iesniedzējam'!K17+'1.2 DL budžets-1.partneru tipam'!K17+'1.3 DL budžets-2.partneru tipam'!K17</f>
        <v>0</v>
      </c>
      <c r="K17" s="652">
        <f>'1.1 DL budžets-iesniedzējam'!L17+'1.2 DL budžets-1.partneru tipam'!L17+'1.3 DL budžets-2.partneru tipam'!L17</f>
        <v>0</v>
      </c>
      <c r="L17" s="652">
        <f>'1.1 DL budžets-iesniedzējam'!M17+'1.2 DL budžets-1.partneru tipam'!M17+'1.3 DL budžets-2.partneru tipam'!M17</f>
        <v>0</v>
      </c>
      <c r="M17" s="652">
        <f>'1.1 DL budžets-iesniedzējam'!N17+'1.2 DL budžets-1.partneru tipam'!N17+'1.3 DL budžets-2.partneru tipam'!N17</f>
        <v>0</v>
      </c>
      <c r="N17" s="652">
        <f>'1.1 DL budžets-iesniedzējam'!O17+'1.2 DL budžets-1.partneru tipam'!O17+'1.3 DL budžets-2.partneru tipam'!O17</f>
        <v>0</v>
      </c>
      <c r="O17" s="652">
        <f>'1.1 DL budžets-iesniedzējam'!P17+'1.2 DL budžets-1.partneru tipam'!P17+'1.3 DL budžets-2.partneru tipam'!P17</f>
        <v>0</v>
      </c>
      <c r="P17" s="652">
        <f>'1.1 DL budžets-iesniedzējam'!Q17+'1.2 DL budžets-1.partneru tipam'!Q17+'1.3 DL budžets-2.partneru tipam'!Q17</f>
        <v>0</v>
      </c>
      <c r="Q17" s="652">
        <f>'1.1 DL budžets-iesniedzējam'!R17+'1.2 DL budžets-1.partneru tipam'!R17+'1.3 DL budžets-2.partneru tipam'!R17</f>
        <v>0</v>
      </c>
      <c r="R17" s="652">
        <f>'1.1 DL budžets-iesniedzējam'!S17+'1.2 DL budžets-1.partneru tipam'!S17+'1.3 DL budžets-2.partneru tipam'!S17</f>
        <v>0</v>
      </c>
      <c r="S17" s="652">
        <f>'1.1 DL budžets-iesniedzējam'!T17+'1.2 DL budžets-1.partneru tipam'!T17+'1.3 DL budžets-2.partneru tipam'!T17</f>
        <v>0</v>
      </c>
      <c r="T17" s="652">
        <f>'1.1 DL budžets-iesniedzējam'!U17+'1.2 DL budžets-1.partneru tipam'!U17+'1.3 DL budžets-2.partneru tipam'!U17</f>
        <v>0</v>
      </c>
      <c r="U17" s="652">
        <f>'1.1 DL budžets-iesniedzējam'!V17+'1.2 DL budžets-1.partneru tipam'!V17+'1.3 DL budžets-2.partneru tipam'!V17</f>
        <v>0</v>
      </c>
      <c r="V17" s="652">
        <f>'1.1 DL budžets-iesniedzējam'!W17+'1.2 DL budžets-1.partneru tipam'!W17+'1.3 DL budžets-2.partneru tipam'!W17</f>
        <v>0</v>
      </c>
      <c r="W17" s="652">
        <f>'1.1 DL budžets-iesniedzējam'!X17+'1.2 DL budžets-1.partneru tipam'!X17+'1.3 DL budžets-2.partneru tipam'!X17</f>
        <v>0</v>
      </c>
      <c r="X17" s="652">
        <f>'1.1 DL budžets-iesniedzējam'!Y17+'1.2 DL budžets-1.partneru tipam'!Y17+'1.3 DL budžets-2.partneru tipam'!Y17</f>
        <v>0</v>
      </c>
      <c r="Y17" s="525">
        <f>'1.1 DL budžets-iesniedzējam'!Z17+'1.2 DL budžets-1.partneru tipam'!Z17+'1.3 DL budžets-2.partneru tipam'!Z17</f>
        <v>0</v>
      </c>
      <c r="Z17" s="71"/>
      <c r="AA17" s="71"/>
      <c r="AB17" s="71"/>
      <c r="AC17" s="560"/>
      <c r="AD17" s="71"/>
      <c r="AE17" s="518"/>
      <c r="AF17" s="518"/>
      <c r="AG17" s="518"/>
      <c r="AH17" s="518"/>
      <c r="AI17" s="518"/>
      <c r="AJ17" s="518"/>
      <c r="AK17" s="518"/>
      <c r="AL17" s="518"/>
      <c r="AM17" s="518"/>
      <c r="AN17" s="518"/>
      <c r="AO17" s="518"/>
      <c r="AP17" s="518"/>
      <c r="AQ17" s="518"/>
      <c r="AR17" s="518"/>
      <c r="AS17" s="518"/>
      <c r="AT17" s="518"/>
      <c r="AU17" s="71"/>
      <c r="AV17" s="519"/>
      <c r="AW17" s="71"/>
      <c r="AX17" s="71"/>
      <c r="AY17" s="71"/>
      <c r="AZ17" s="71"/>
      <c r="BA17" s="71"/>
      <c r="BB17" s="71"/>
      <c r="BC17" s="71"/>
      <c r="BD17" s="71"/>
      <c r="BE17" s="71"/>
      <c r="BF17" s="71"/>
      <c r="BG17" s="71"/>
      <c r="BH17" s="71"/>
      <c r="BI17" s="71"/>
      <c r="BJ17" s="71"/>
      <c r="BK17" s="71"/>
      <c r="BL17" s="71"/>
      <c r="BM17" s="71"/>
      <c r="BN17" s="71"/>
      <c r="BO17" s="71"/>
      <c r="BP17" s="71"/>
    </row>
    <row r="18" spans="1:68" s="34" customFormat="1" ht="12" customHeight="1">
      <c r="A18" s="531" t="s">
        <v>455</v>
      </c>
      <c r="B18" s="537" t="s">
        <v>451</v>
      </c>
      <c r="C18" s="652">
        <f t="shared" si="7"/>
        <v>0</v>
      </c>
      <c r="D18" s="651" t="e">
        <f t="shared" si="11"/>
        <v>#DIV/0!</v>
      </c>
      <c r="E18" s="528">
        <f t="shared" si="8"/>
        <v>0</v>
      </c>
      <c r="F18" s="652">
        <f t="shared" si="9"/>
        <v>0</v>
      </c>
      <c r="G18" s="525" t="e">
        <f>'1.1 DL budžets-iesniedzējam'!H18+'1.2 DL budžets-1.partneru tipam'!H18+'1.3 DL budžets-2.partneru tipam'!H18</f>
        <v>#DIV/0!</v>
      </c>
      <c r="H18" s="652">
        <f>'1.1 DL budžets-iesniedzējam'!I18+'1.2 DL budžets-1.partneru tipam'!I18+'1.3 DL budžets-2.partneru tipam'!I18</f>
        <v>0</v>
      </c>
      <c r="I18" s="652">
        <f>'1.1 DL budžets-iesniedzējam'!J18+'1.2 DL budžets-1.partneru tipam'!J18+'1.3 DL budžets-2.partneru tipam'!J18</f>
        <v>0</v>
      </c>
      <c r="J18" s="652">
        <f>'1.1 DL budžets-iesniedzējam'!K18+'1.2 DL budžets-1.partneru tipam'!K18+'1.3 DL budžets-2.partneru tipam'!K18</f>
        <v>0</v>
      </c>
      <c r="K18" s="652">
        <f>'1.1 DL budžets-iesniedzējam'!L18+'1.2 DL budžets-1.partneru tipam'!L18+'1.3 DL budžets-2.partneru tipam'!L18</f>
        <v>0</v>
      </c>
      <c r="L18" s="652">
        <f>'1.1 DL budžets-iesniedzējam'!M18+'1.2 DL budžets-1.partneru tipam'!M18+'1.3 DL budžets-2.partneru tipam'!M18</f>
        <v>0</v>
      </c>
      <c r="M18" s="652">
        <f>'1.1 DL budžets-iesniedzējam'!N18+'1.2 DL budžets-1.partneru tipam'!N18+'1.3 DL budžets-2.partneru tipam'!N18</f>
        <v>0</v>
      </c>
      <c r="N18" s="652">
        <f>'1.1 DL budžets-iesniedzējam'!O18+'1.2 DL budžets-1.partneru tipam'!O18+'1.3 DL budžets-2.partneru tipam'!O18</f>
        <v>0</v>
      </c>
      <c r="O18" s="652">
        <f>'1.1 DL budžets-iesniedzējam'!P18+'1.2 DL budžets-1.partneru tipam'!P18+'1.3 DL budžets-2.partneru tipam'!P18</f>
        <v>0</v>
      </c>
      <c r="P18" s="652">
        <f>'1.1 DL budžets-iesniedzējam'!Q18+'1.2 DL budžets-1.partneru tipam'!Q18+'1.3 DL budžets-2.partneru tipam'!Q18</f>
        <v>0</v>
      </c>
      <c r="Q18" s="652">
        <f>'1.1 DL budžets-iesniedzējam'!R18+'1.2 DL budžets-1.partneru tipam'!R18+'1.3 DL budžets-2.partneru tipam'!R18</f>
        <v>0</v>
      </c>
      <c r="R18" s="652">
        <f>'1.1 DL budžets-iesniedzējam'!S18+'1.2 DL budžets-1.partneru tipam'!S18+'1.3 DL budžets-2.partneru tipam'!S18</f>
        <v>0</v>
      </c>
      <c r="S18" s="652">
        <f>'1.1 DL budžets-iesniedzējam'!T18+'1.2 DL budžets-1.partneru tipam'!T18+'1.3 DL budžets-2.partneru tipam'!T18</f>
        <v>0</v>
      </c>
      <c r="T18" s="652">
        <f>'1.1 DL budžets-iesniedzējam'!U18+'1.2 DL budžets-1.partneru tipam'!U18+'1.3 DL budžets-2.partneru tipam'!U18</f>
        <v>0</v>
      </c>
      <c r="U18" s="652">
        <f>'1.1 DL budžets-iesniedzējam'!V18+'1.2 DL budžets-1.partneru tipam'!V18+'1.3 DL budžets-2.partneru tipam'!V18</f>
        <v>0</v>
      </c>
      <c r="V18" s="652">
        <f>'1.1 DL budžets-iesniedzējam'!W18+'1.2 DL budžets-1.partneru tipam'!W18+'1.3 DL budžets-2.partneru tipam'!W18</f>
        <v>0</v>
      </c>
      <c r="W18" s="652">
        <f>'1.1 DL budžets-iesniedzējam'!X18+'1.2 DL budžets-1.partneru tipam'!X18+'1.3 DL budžets-2.partneru tipam'!X18</f>
        <v>0</v>
      </c>
      <c r="X18" s="652">
        <f>'1.1 DL budžets-iesniedzējam'!Y18+'1.2 DL budžets-1.partneru tipam'!Y18+'1.3 DL budžets-2.partneru tipam'!Y18</f>
        <v>0</v>
      </c>
      <c r="Y18" s="525">
        <f>'1.1 DL budžets-iesniedzējam'!Z18+'1.2 DL budžets-1.partneru tipam'!Z18+'1.3 DL budžets-2.partneru tipam'!Z18</f>
        <v>0</v>
      </c>
      <c r="Z18" s="71"/>
      <c r="AA18" s="71"/>
      <c r="AB18" s="71"/>
      <c r="AC18" s="560"/>
      <c r="AD18" s="71"/>
      <c r="AE18" s="518"/>
      <c r="AF18" s="518"/>
      <c r="AG18" s="518"/>
      <c r="AH18" s="518"/>
      <c r="AI18" s="518"/>
      <c r="AJ18" s="518"/>
      <c r="AK18" s="518"/>
      <c r="AL18" s="518"/>
      <c r="AM18" s="518"/>
      <c r="AN18" s="518"/>
      <c r="AO18" s="518"/>
      <c r="AP18" s="518"/>
      <c r="AQ18" s="518"/>
      <c r="AR18" s="518"/>
      <c r="AS18" s="518"/>
      <c r="AT18" s="518"/>
      <c r="AU18" s="71"/>
      <c r="AV18" s="519"/>
      <c r="AW18" s="71"/>
      <c r="AX18" s="71"/>
      <c r="AY18" s="71"/>
      <c r="AZ18" s="71"/>
      <c r="BA18" s="71"/>
      <c r="BB18" s="71"/>
      <c r="BC18" s="71"/>
      <c r="BD18" s="71"/>
      <c r="BE18" s="71"/>
      <c r="BF18" s="71"/>
      <c r="BG18" s="71"/>
      <c r="BH18" s="71"/>
      <c r="BI18" s="71"/>
      <c r="BJ18" s="71"/>
      <c r="BK18" s="71"/>
      <c r="BL18" s="71"/>
      <c r="BM18" s="71"/>
      <c r="BN18" s="71"/>
      <c r="BO18" s="71"/>
      <c r="BP18" s="71"/>
    </row>
    <row r="19" spans="1:68" s="34" customFormat="1" ht="12" customHeight="1">
      <c r="A19" s="522" t="s">
        <v>583</v>
      </c>
      <c r="B19" s="538" t="s">
        <v>452</v>
      </c>
      <c r="C19" s="525">
        <f t="shared" si="7"/>
        <v>0</v>
      </c>
      <c r="D19" s="651" t="e">
        <f t="shared" si="11"/>
        <v>#DIV/0!</v>
      </c>
      <c r="E19" s="528">
        <f t="shared" si="8"/>
        <v>0</v>
      </c>
      <c r="F19" s="525">
        <f t="shared" si="9"/>
        <v>0</v>
      </c>
      <c r="G19" s="525" t="e">
        <f>'1.1 DL budžets-iesniedzējam'!H19+'1.2 DL budžets-1.partneru tipam'!H19+'1.3 DL budžets-2.partneru tipam'!H19</f>
        <v>#DIV/0!</v>
      </c>
      <c r="H19" s="525">
        <f>'1.1 DL budžets-iesniedzējam'!I19+'1.2 DL budžets-1.partneru tipam'!I19+'1.3 DL budžets-2.partneru tipam'!I19</f>
        <v>0</v>
      </c>
      <c r="I19" s="525">
        <f>'1.1 DL budžets-iesniedzējam'!J19+'1.2 DL budžets-1.partneru tipam'!J19+'1.3 DL budžets-2.partneru tipam'!J19</f>
        <v>0</v>
      </c>
      <c r="J19" s="525">
        <f>'1.1 DL budžets-iesniedzējam'!K19+'1.2 DL budžets-1.partneru tipam'!K19+'1.3 DL budžets-2.partneru tipam'!K19</f>
        <v>0</v>
      </c>
      <c r="K19" s="525">
        <f>'1.1 DL budžets-iesniedzējam'!L19+'1.2 DL budžets-1.partneru tipam'!L19+'1.3 DL budžets-2.partneru tipam'!L19</f>
        <v>0</v>
      </c>
      <c r="L19" s="525">
        <f>'1.1 DL budžets-iesniedzējam'!M19+'1.2 DL budžets-1.partneru tipam'!M19+'1.3 DL budžets-2.partneru tipam'!M19</f>
        <v>0</v>
      </c>
      <c r="M19" s="525">
        <f>'1.1 DL budžets-iesniedzējam'!N19+'1.2 DL budžets-1.partneru tipam'!N19+'1.3 DL budžets-2.partneru tipam'!N19</f>
        <v>0</v>
      </c>
      <c r="N19" s="525">
        <f>'1.1 DL budžets-iesniedzējam'!O19+'1.2 DL budžets-1.partneru tipam'!O19+'1.3 DL budžets-2.partneru tipam'!O19</f>
        <v>0</v>
      </c>
      <c r="O19" s="525">
        <f>'1.1 DL budžets-iesniedzējam'!P19+'1.2 DL budžets-1.partneru tipam'!P19+'1.3 DL budžets-2.partneru tipam'!P19</f>
        <v>0</v>
      </c>
      <c r="P19" s="525">
        <f>'1.1 DL budžets-iesniedzējam'!Q19+'1.2 DL budžets-1.partneru tipam'!Q19+'1.3 DL budžets-2.partneru tipam'!Q19</f>
        <v>0</v>
      </c>
      <c r="Q19" s="525">
        <f>'1.1 DL budžets-iesniedzējam'!R19+'1.2 DL budžets-1.partneru tipam'!R19+'1.3 DL budžets-2.partneru tipam'!R19</f>
        <v>0</v>
      </c>
      <c r="R19" s="525">
        <f>'1.1 DL budžets-iesniedzējam'!S19+'1.2 DL budžets-1.partneru tipam'!S19+'1.3 DL budžets-2.partneru tipam'!S19</f>
        <v>0</v>
      </c>
      <c r="S19" s="525">
        <f>'1.1 DL budžets-iesniedzējam'!T19+'1.2 DL budžets-1.partneru tipam'!T19+'1.3 DL budžets-2.partneru tipam'!T19</f>
        <v>0</v>
      </c>
      <c r="T19" s="525">
        <f>'1.1 DL budžets-iesniedzējam'!U19+'1.2 DL budžets-1.partneru tipam'!U19+'1.3 DL budžets-2.partneru tipam'!U19</f>
        <v>0</v>
      </c>
      <c r="U19" s="525">
        <f>'1.1 DL budžets-iesniedzējam'!V19+'1.2 DL budžets-1.partneru tipam'!V19+'1.3 DL budžets-2.partneru tipam'!V19</f>
        <v>0</v>
      </c>
      <c r="V19" s="525">
        <f>'1.1 DL budžets-iesniedzējam'!W19+'1.2 DL budžets-1.partneru tipam'!W19+'1.3 DL budžets-2.partneru tipam'!W19</f>
        <v>0</v>
      </c>
      <c r="W19" s="525">
        <f>'1.1 DL budžets-iesniedzējam'!X19+'1.2 DL budžets-1.partneru tipam'!X19+'1.3 DL budžets-2.partneru tipam'!X19</f>
        <v>0</v>
      </c>
      <c r="X19" s="525">
        <f>'1.1 DL budžets-iesniedzējam'!Y19+'1.2 DL budžets-1.partneru tipam'!Y19+'1.3 DL budžets-2.partneru tipam'!Y19</f>
        <v>0</v>
      </c>
      <c r="Y19" s="525">
        <f>'1.1 DL budžets-iesniedzējam'!Z19+'1.2 DL budžets-1.partneru tipam'!Z19+'1.3 DL budžets-2.partneru tipam'!Z19</f>
        <v>0</v>
      </c>
      <c r="Z19" s="71"/>
      <c r="AA19" s="71"/>
      <c r="AB19" s="71"/>
      <c r="AC19" s="560"/>
      <c r="AD19" s="71"/>
      <c r="AE19" s="518"/>
      <c r="AF19" s="518"/>
      <c r="AG19" s="518"/>
      <c r="AH19" s="518"/>
      <c r="AI19" s="518"/>
      <c r="AJ19" s="518"/>
      <c r="AK19" s="518"/>
      <c r="AL19" s="518"/>
      <c r="AM19" s="518"/>
      <c r="AN19" s="518"/>
      <c r="AO19" s="518"/>
      <c r="AP19" s="518"/>
      <c r="AQ19" s="518"/>
      <c r="AR19" s="518"/>
      <c r="AS19" s="518"/>
      <c r="AT19" s="518"/>
      <c r="AU19" s="71"/>
      <c r="AV19" s="519"/>
      <c r="AW19" s="71"/>
      <c r="AX19" s="71"/>
      <c r="AY19" s="71"/>
      <c r="AZ19" s="71"/>
      <c r="BA19" s="71"/>
      <c r="BB19" s="71"/>
      <c r="BC19" s="71"/>
      <c r="BD19" s="71"/>
      <c r="BE19" s="71"/>
      <c r="BF19" s="71"/>
      <c r="BG19" s="71"/>
      <c r="BH19" s="71"/>
      <c r="BI19" s="71"/>
      <c r="BJ19" s="71"/>
      <c r="BK19" s="71"/>
      <c r="BL19" s="71"/>
      <c r="BM19" s="71"/>
      <c r="BN19" s="71"/>
      <c r="BO19" s="71"/>
      <c r="BP19" s="71"/>
    </row>
    <row r="20" spans="1:68" s="34" customFormat="1" ht="12" customHeight="1">
      <c r="A20" s="531" t="s">
        <v>584</v>
      </c>
      <c r="B20" s="537" t="s">
        <v>453</v>
      </c>
      <c r="C20" s="652">
        <f t="shared" si="7"/>
        <v>0</v>
      </c>
      <c r="D20" s="651" t="e">
        <f t="shared" si="11"/>
        <v>#DIV/0!</v>
      </c>
      <c r="E20" s="528">
        <f t="shared" si="8"/>
        <v>0</v>
      </c>
      <c r="F20" s="652">
        <f t="shared" si="9"/>
        <v>0</v>
      </c>
      <c r="G20" s="525" t="e">
        <f>'1.1 DL budžets-iesniedzējam'!H20+'1.2 DL budžets-1.partneru tipam'!H20+'1.3 DL budžets-2.partneru tipam'!H20</f>
        <v>#DIV/0!</v>
      </c>
      <c r="H20" s="525">
        <f>'1.1 DL budžets-iesniedzējam'!I20+'1.2 DL budžets-1.partneru tipam'!I20+'1.3 DL budžets-2.partneru tipam'!I20</f>
        <v>0</v>
      </c>
      <c r="I20" s="525">
        <f>'1.1 DL budžets-iesniedzējam'!J20+'1.2 DL budžets-1.partneru tipam'!J20+'1.3 DL budžets-2.partneru tipam'!J20</f>
        <v>0</v>
      </c>
      <c r="J20" s="525">
        <f>'1.1 DL budžets-iesniedzējam'!K20+'1.2 DL budžets-1.partneru tipam'!K20+'1.3 DL budžets-2.partneru tipam'!K20</f>
        <v>0</v>
      </c>
      <c r="K20" s="525">
        <f>'1.1 DL budžets-iesniedzējam'!L20+'1.2 DL budžets-1.partneru tipam'!L20+'1.3 DL budžets-2.partneru tipam'!L20</f>
        <v>0</v>
      </c>
      <c r="L20" s="525">
        <f>'1.1 DL budžets-iesniedzējam'!M20+'1.2 DL budžets-1.partneru tipam'!M20+'1.3 DL budžets-2.partneru tipam'!M20</f>
        <v>0</v>
      </c>
      <c r="M20" s="525">
        <f>'1.1 DL budžets-iesniedzējam'!N20+'1.2 DL budžets-1.partneru tipam'!N20+'1.3 DL budžets-2.partneru tipam'!N20</f>
        <v>0</v>
      </c>
      <c r="N20" s="525">
        <f>'1.1 DL budžets-iesniedzējam'!O20+'1.2 DL budžets-1.partneru tipam'!O20+'1.3 DL budžets-2.partneru tipam'!O20</f>
        <v>0</v>
      </c>
      <c r="O20" s="525">
        <f>'1.1 DL budžets-iesniedzējam'!P20+'1.2 DL budžets-1.partneru tipam'!P20+'1.3 DL budžets-2.partneru tipam'!P20</f>
        <v>0</v>
      </c>
      <c r="P20" s="525">
        <f>'1.1 DL budžets-iesniedzējam'!Q20+'1.2 DL budžets-1.partneru tipam'!Q20+'1.3 DL budžets-2.partneru tipam'!Q20</f>
        <v>0</v>
      </c>
      <c r="Q20" s="525">
        <f>'1.1 DL budžets-iesniedzējam'!R20+'1.2 DL budžets-1.partneru tipam'!R20+'1.3 DL budžets-2.partneru tipam'!R20</f>
        <v>0</v>
      </c>
      <c r="R20" s="525">
        <f>'1.1 DL budžets-iesniedzējam'!S20+'1.2 DL budžets-1.partneru tipam'!S20+'1.3 DL budžets-2.partneru tipam'!S20</f>
        <v>0</v>
      </c>
      <c r="S20" s="525">
        <f>'1.1 DL budžets-iesniedzējam'!T20+'1.2 DL budžets-1.partneru tipam'!T20+'1.3 DL budžets-2.partneru tipam'!T20</f>
        <v>0</v>
      </c>
      <c r="T20" s="525">
        <f>'1.1 DL budžets-iesniedzējam'!U20+'1.2 DL budžets-1.partneru tipam'!U20+'1.3 DL budžets-2.partneru tipam'!U20</f>
        <v>0</v>
      </c>
      <c r="U20" s="525">
        <f>'1.1 DL budžets-iesniedzējam'!V20+'1.2 DL budžets-1.partneru tipam'!V20+'1.3 DL budžets-2.partneru tipam'!V20</f>
        <v>0</v>
      </c>
      <c r="V20" s="525">
        <f>'1.1 DL budžets-iesniedzējam'!W20+'1.2 DL budžets-1.partneru tipam'!W20+'1.3 DL budžets-2.partneru tipam'!W20</f>
        <v>0</v>
      </c>
      <c r="W20" s="525">
        <f>'1.1 DL budžets-iesniedzējam'!X20+'1.2 DL budžets-1.partneru tipam'!X20+'1.3 DL budžets-2.partneru tipam'!X20</f>
        <v>0</v>
      </c>
      <c r="X20" s="525">
        <f>'1.1 DL budžets-iesniedzējam'!Y20+'1.2 DL budžets-1.partneru tipam'!Y20+'1.3 DL budžets-2.partneru tipam'!Y20</f>
        <v>0</v>
      </c>
      <c r="Y20" s="525">
        <f>'1.1 DL budžets-iesniedzējam'!Z20+'1.2 DL budžets-1.partneru tipam'!Z20+'1.3 DL budžets-2.partneru tipam'!Z20</f>
        <v>0</v>
      </c>
      <c r="Z20" s="71"/>
      <c r="AA20" s="71"/>
      <c r="AB20" s="71"/>
      <c r="AC20" s="560"/>
      <c r="AD20" s="71"/>
      <c r="AE20" s="518"/>
      <c r="AF20" s="518"/>
      <c r="AG20" s="518"/>
      <c r="AH20" s="518"/>
      <c r="AI20" s="518"/>
      <c r="AJ20" s="518"/>
      <c r="AK20" s="518"/>
      <c r="AL20" s="518"/>
      <c r="AM20" s="518"/>
      <c r="AN20" s="518"/>
      <c r="AO20" s="518"/>
      <c r="AP20" s="518"/>
      <c r="AQ20" s="518"/>
      <c r="AR20" s="518"/>
      <c r="AS20" s="518"/>
      <c r="AT20" s="518"/>
      <c r="AU20" s="71"/>
      <c r="AV20" s="519"/>
      <c r="AW20" s="71"/>
      <c r="AX20" s="71"/>
      <c r="AY20" s="71"/>
      <c r="AZ20" s="71"/>
      <c r="BA20" s="71"/>
      <c r="BB20" s="71"/>
      <c r="BC20" s="71"/>
      <c r="BD20" s="71"/>
      <c r="BE20" s="71"/>
      <c r="BF20" s="71"/>
      <c r="BG20" s="71"/>
      <c r="BH20" s="71"/>
      <c r="BI20" s="71"/>
      <c r="BJ20" s="71"/>
      <c r="BK20" s="71"/>
      <c r="BL20" s="71"/>
      <c r="BM20" s="71"/>
      <c r="BN20" s="71"/>
      <c r="BO20" s="71"/>
      <c r="BP20" s="71"/>
    </row>
    <row r="21" spans="1:68" s="34" customFormat="1" ht="12" customHeight="1">
      <c r="A21" s="531" t="s">
        <v>585</v>
      </c>
      <c r="B21" s="537" t="s">
        <v>454</v>
      </c>
      <c r="C21" s="652">
        <f t="shared" si="7"/>
        <v>0</v>
      </c>
      <c r="D21" s="651" t="e">
        <f t="shared" si="11"/>
        <v>#DIV/0!</v>
      </c>
      <c r="E21" s="528">
        <f t="shared" si="8"/>
        <v>0</v>
      </c>
      <c r="F21" s="652">
        <f t="shared" si="9"/>
        <v>0</v>
      </c>
      <c r="G21" s="525" t="e">
        <f>'1.1 DL budžets-iesniedzējam'!H21+'1.2 DL budžets-1.partneru tipam'!H21+'1.3 DL budžets-2.partneru tipam'!H21</f>
        <v>#DIV/0!</v>
      </c>
      <c r="H21" s="525">
        <f>'1.1 DL budžets-iesniedzējam'!I21+'1.2 DL budžets-1.partneru tipam'!I21+'1.3 DL budžets-2.partneru tipam'!I21</f>
        <v>0</v>
      </c>
      <c r="I21" s="525">
        <f>'1.1 DL budžets-iesniedzējam'!J21+'1.2 DL budžets-1.partneru tipam'!J21+'1.3 DL budžets-2.partneru tipam'!J21</f>
        <v>0</v>
      </c>
      <c r="J21" s="525">
        <f>'1.1 DL budžets-iesniedzējam'!K21+'1.2 DL budžets-1.partneru tipam'!K21+'1.3 DL budžets-2.partneru tipam'!K21</f>
        <v>0</v>
      </c>
      <c r="K21" s="525">
        <f>'1.1 DL budžets-iesniedzējam'!L21+'1.2 DL budžets-1.partneru tipam'!L21+'1.3 DL budžets-2.partneru tipam'!L21</f>
        <v>0</v>
      </c>
      <c r="L21" s="525">
        <f>'1.1 DL budžets-iesniedzējam'!M21+'1.2 DL budžets-1.partneru tipam'!M21+'1.3 DL budžets-2.partneru tipam'!M21</f>
        <v>0</v>
      </c>
      <c r="M21" s="525">
        <f>'1.1 DL budžets-iesniedzējam'!N21+'1.2 DL budžets-1.partneru tipam'!N21+'1.3 DL budžets-2.partneru tipam'!N21</f>
        <v>0</v>
      </c>
      <c r="N21" s="525">
        <f>'1.1 DL budžets-iesniedzējam'!O21+'1.2 DL budžets-1.partneru tipam'!O21+'1.3 DL budžets-2.partneru tipam'!O21</f>
        <v>0</v>
      </c>
      <c r="O21" s="525">
        <f>'1.1 DL budžets-iesniedzējam'!P21+'1.2 DL budžets-1.partneru tipam'!P21+'1.3 DL budžets-2.partneru tipam'!P21</f>
        <v>0</v>
      </c>
      <c r="P21" s="525">
        <f>'1.1 DL budžets-iesniedzējam'!Q21+'1.2 DL budžets-1.partneru tipam'!Q21+'1.3 DL budžets-2.partneru tipam'!Q21</f>
        <v>0</v>
      </c>
      <c r="Q21" s="525">
        <f>'1.1 DL budžets-iesniedzējam'!R21+'1.2 DL budžets-1.partneru tipam'!R21+'1.3 DL budžets-2.partneru tipam'!R21</f>
        <v>0</v>
      </c>
      <c r="R21" s="525">
        <f>'1.1 DL budžets-iesniedzējam'!S21+'1.2 DL budžets-1.partneru tipam'!S21+'1.3 DL budžets-2.partneru tipam'!S21</f>
        <v>0</v>
      </c>
      <c r="S21" s="525">
        <f>'1.1 DL budžets-iesniedzējam'!T21+'1.2 DL budžets-1.partneru tipam'!T21+'1.3 DL budžets-2.partneru tipam'!T21</f>
        <v>0</v>
      </c>
      <c r="T21" s="525">
        <f>'1.1 DL budžets-iesniedzējam'!U21+'1.2 DL budžets-1.partneru tipam'!U21+'1.3 DL budžets-2.partneru tipam'!U21</f>
        <v>0</v>
      </c>
      <c r="U21" s="525">
        <f>'1.1 DL budžets-iesniedzējam'!V21+'1.2 DL budžets-1.partneru tipam'!V21+'1.3 DL budžets-2.partneru tipam'!V21</f>
        <v>0</v>
      </c>
      <c r="V21" s="525">
        <f>'1.1 DL budžets-iesniedzējam'!W21+'1.2 DL budžets-1.partneru tipam'!W21+'1.3 DL budžets-2.partneru tipam'!W21</f>
        <v>0</v>
      </c>
      <c r="W21" s="525">
        <f>'1.1 DL budžets-iesniedzējam'!X21+'1.2 DL budžets-1.partneru tipam'!X21+'1.3 DL budžets-2.partneru tipam'!X21</f>
        <v>0</v>
      </c>
      <c r="X21" s="525">
        <f>'1.1 DL budžets-iesniedzējam'!Y21+'1.2 DL budžets-1.partneru tipam'!Y21+'1.3 DL budžets-2.partneru tipam'!Y21</f>
        <v>0</v>
      </c>
      <c r="Y21" s="525">
        <f>'1.1 DL budžets-iesniedzējam'!Z21+'1.2 DL budžets-1.partneru tipam'!Z21+'1.3 DL budžets-2.partneru tipam'!Z21</f>
        <v>0</v>
      </c>
      <c r="Z21" s="71"/>
      <c r="AA21" s="71"/>
      <c r="AB21" s="71"/>
      <c r="AC21" s="560"/>
      <c r="AD21" s="71"/>
      <c r="AE21" s="518"/>
      <c r="AF21" s="518"/>
      <c r="AG21" s="518"/>
      <c r="AH21" s="518"/>
      <c r="AI21" s="518"/>
      <c r="AJ21" s="518"/>
      <c r="AK21" s="518"/>
      <c r="AL21" s="518"/>
      <c r="AM21" s="518"/>
      <c r="AN21" s="518"/>
      <c r="AO21" s="518"/>
      <c r="AP21" s="518"/>
      <c r="AQ21" s="518"/>
      <c r="AR21" s="518"/>
      <c r="AS21" s="518"/>
      <c r="AT21" s="518"/>
      <c r="AU21" s="71"/>
      <c r="AV21" s="519"/>
      <c r="AW21" s="71"/>
      <c r="AX21" s="71"/>
      <c r="AY21" s="71"/>
      <c r="AZ21" s="71"/>
      <c r="BA21" s="71"/>
      <c r="BB21" s="71"/>
      <c r="BC21" s="71"/>
      <c r="BD21" s="71"/>
      <c r="BE21" s="71"/>
      <c r="BF21" s="71"/>
      <c r="BG21" s="71"/>
      <c r="BH21" s="71"/>
      <c r="BI21" s="71"/>
      <c r="BJ21" s="71"/>
      <c r="BK21" s="71"/>
      <c r="BL21" s="71"/>
      <c r="BM21" s="71"/>
      <c r="BN21" s="71"/>
      <c r="BO21" s="71"/>
      <c r="BP21" s="71"/>
    </row>
    <row r="22" spans="1:68" s="34" customFormat="1" ht="12" customHeight="1">
      <c r="A22" s="531" t="s">
        <v>586</v>
      </c>
      <c r="B22" s="537" t="s">
        <v>456</v>
      </c>
      <c r="C22" s="652">
        <f t="shared" si="7"/>
        <v>0</v>
      </c>
      <c r="D22" s="651" t="e">
        <f t="shared" si="11"/>
        <v>#DIV/0!</v>
      </c>
      <c r="E22" s="528">
        <f t="shared" si="8"/>
        <v>0</v>
      </c>
      <c r="F22" s="652">
        <f t="shared" si="9"/>
        <v>0</v>
      </c>
      <c r="G22" s="525" t="e">
        <f>'1.1 DL budžets-iesniedzējam'!H22+'1.2 DL budžets-1.partneru tipam'!H22+'1.3 DL budžets-2.partneru tipam'!H22</f>
        <v>#DIV/0!</v>
      </c>
      <c r="H22" s="525">
        <f>'1.1 DL budžets-iesniedzējam'!I22+'1.2 DL budžets-1.partneru tipam'!I22+'1.3 DL budžets-2.partneru tipam'!I22</f>
        <v>0</v>
      </c>
      <c r="I22" s="525">
        <f>'1.1 DL budžets-iesniedzējam'!J22+'1.2 DL budžets-1.partneru tipam'!J22+'1.3 DL budžets-2.partneru tipam'!J22</f>
        <v>0</v>
      </c>
      <c r="J22" s="525">
        <f>'1.1 DL budžets-iesniedzējam'!K22+'1.2 DL budžets-1.partneru tipam'!K22+'1.3 DL budžets-2.partneru tipam'!K22</f>
        <v>0</v>
      </c>
      <c r="K22" s="525">
        <f>'1.1 DL budžets-iesniedzējam'!L22+'1.2 DL budžets-1.partneru tipam'!L22+'1.3 DL budžets-2.partneru tipam'!L22</f>
        <v>0</v>
      </c>
      <c r="L22" s="525">
        <f>'1.1 DL budžets-iesniedzējam'!M22+'1.2 DL budžets-1.partneru tipam'!M22+'1.3 DL budžets-2.partneru tipam'!M22</f>
        <v>0</v>
      </c>
      <c r="M22" s="525">
        <f>'1.1 DL budžets-iesniedzējam'!N22+'1.2 DL budžets-1.partneru tipam'!N22+'1.3 DL budžets-2.partneru tipam'!N22</f>
        <v>0</v>
      </c>
      <c r="N22" s="525">
        <f>'1.1 DL budžets-iesniedzējam'!O22+'1.2 DL budžets-1.partneru tipam'!O22+'1.3 DL budžets-2.partneru tipam'!O22</f>
        <v>0</v>
      </c>
      <c r="O22" s="525">
        <f>'1.1 DL budžets-iesniedzējam'!P22+'1.2 DL budžets-1.partneru tipam'!P22+'1.3 DL budžets-2.partneru tipam'!P22</f>
        <v>0</v>
      </c>
      <c r="P22" s="525">
        <f>'1.1 DL budžets-iesniedzējam'!Q22+'1.2 DL budžets-1.partneru tipam'!Q22+'1.3 DL budžets-2.partneru tipam'!Q22</f>
        <v>0</v>
      </c>
      <c r="Q22" s="525">
        <f>'1.1 DL budžets-iesniedzējam'!R22+'1.2 DL budžets-1.partneru tipam'!R22+'1.3 DL budžets-2.partneru tipam'!R22</f>
        <v>0</v>
      </c>
      <c r="R22" s="525">
        <f>'1.1 DL budžets-iesniedzējam'!S22+'1.2 DL budžets-1.partneru tipam'!S22+'1.3 DL budžets-2.partneru tipam'!S22</f>
        <v>0</v>
      </c>
      <c r="S22" s="525">
        <f>'1.1 DL budžets-iesniedzējam'!T22+'1.2 DL budžets-1.partneru tipam'!T22+'1.3 DL budžets-2.partneru tipam'!T22</f>
        <v>0</v>
      </c>
      <c r="T22" s="525">
        <f>'1.1 DL budžets-iesniedzējam'!U22+'1.2 DL budžets-1.partneru tipam'!U22+'1.3 DL budžets-2.partneru tipam'!U22</f>
        <v>0</v>
      </c>
      <c r="U22" s="525">
        <f>'1.1 DL budžets-iesniedzējam'!V22+'1.2 DL budžets-1.partneru tipam'!V22+'1.3 DL budžets-2.partneru tipam'!V22</f>
        <v>0</v>
      </c>
      <c r="V22" s="525">
        <f>'1.1 DL budžets-iesniedzējam'!W22+'1.2 DL budžets-1.partneru tipam'!W22+'1.3 DL budžets-2.partneru tipam'!W22</f>
        <v>0</v>
      </c>
      <c r="W22" s="525">
        <f>'1.1 DL budžets-iesniedzējam'!X22+'1.2 DL budžets-1.partneru tipam'!X22+'1.3 DL budžets-2.partneru tipam'!X22</f>
        <v>0</v>
      </c>
      <c r="X22" s="525">
        <f>'1.1 DL budžets-iesniedzējam'!Y22+'1.2 DL budžets-1.partneru tipam'!Y22+'1.3 DL budžets-2.partneru tipam'!Y22</f>
        <v>0</v>
      </c>
      <c r="Y22" s="525">
        <f>'1.1 DL budžets-iesniedzējam'!Z22+'1.2 DL budžets-1.partneru tipam'!Z22+'1.3 DL budžets-2.partneru tipam'!Z22</f>
        <v>0</v>
      </c>
      <c r="Z22" s="71"/>
      <c r="AA22" s="71"/>
      <c r="AB22" s="71"/>
      <c r="AC22" s="560"/>
      <c r="AD22" s="71"/>
      <c r="AE22" s="518"/>
      <c r="AF22" s="518"/>
      <c r="AG22" s="518"/>
      <c r="AH22" s="518"/>
      <c r="AI22" s="518"/>
      <c r="AJ22" s="518"/>
      <c r="AK22" s="518"/>
      <c r="AL22" s="518"/>
      <c r="AM22" s="518"/>
      <c r="AN22" s="518"/>
      <c r="AO22" s="518"/>
      <c r="AP22" s="518"/>
      <c r="AQ22" s="518"/>
      <c r="AR22" s="518"/>
      <c r="AS22" s="518"/>
      <c r="AT22" s="518"/>
      <c r="AU22" s="71"/>
      <c r="AV22" s="519"/>
      <c r="AW22" s="71"/>
      <c r="AX22" s="71"/>
      <c r="AY22" s="71"/>
      <c r="AZ22" s="71"/>
      <c r="BA22" s="71"/>
      <c r="BB22" s="71"/>
      <c r="BC22" s="71"/>
      <c r="BD22" s="71"/>
      <c r="BE22" s="71"/>
      <c r="BF22" s="71"/>
      <c r="BG22" s="71"/>
      <c r="BH22" s="71"/>
      <c r="BI22" s="71"/>
      <c r="BJ22" s="71"/>
      <c r="BK22" s="71"/>
      <c r="BL22" s="71"/>
      <c r="BM22" s="71"/>
      <c r="BN22" s="71"/>
      <c r="BO22" s="71"/>
      <c r="BP22" s="71"/>
    </row>
    <row r="23" spans="1:68" s="34" customFormat="1" ht="12" customHeight="1">
      <c r="A23" s="531" t="s">
        <v>587</v>
      </c>
      <c r="B23" s="537" t="s">
        <v>457</v>
      </c>
      <c r="C23" s="652">
        <f t="shared" si="7"/>
        <v>0</v>
      </c>
      <c r="D23" s="651" t="e">
        <f t="shared" si="11"/>
        <v>#DIV/0!</v>
      </c>
      <c r="E23" s="528">
        <f t="shared" si="8"/>
        <v>0</v>
      </c>
      <c r="F23" s="652">
        <f t="shared" si="9"/>
        <v>0</v>
      </c>
      <c r="G23" s="525" t="e">
        <f>'1.1 DL budžets-iesniedzējam'!H23+'1.2 DL budžets-1.partneru tipam'!H23+'1.3 DL budžets-2.partneru tipam'!H23</f>
        <v>#DIV/0!</v>
      </c>
      <c r="H23" s="525">
        <f>'1.1 DL budžets-iesniedzējam'!I23+'1.2 DL budžets-1.partneru tipam'!I23+'1.3 DL budžets-2.partneru tipam'!I23</f>
        <v>0</v>
      </c>
      <c r="I23" s="525">
        <f>'1.1 DL budžets-iesniedzējam'!J23+'1.2 DL budžets-1.partneru tipam'!J23+'1.3 DL budžets-2.partneru tipam'!J23</f>
        <v>0</v>
      </c>
      <c r="J23" s="525">
        <f>'1.1 DL budžets-iesniedzējam'!K23+'1.2 DL budžets-1.partneru tipam'!K23+'1.3 DL budžets-2.partneru tipam'!K23</f>
        <v>0</v>
      </c>
      <c r="K23" s="525">
        <f>'1.1 DL budžets-iesniedzējam'!L23+'1.2 DL budžets-1.partneru tipam'!L23+'1.3 DL budžets-2.partneru tipam'!L23</f>
        <v>0</v>
      </c>
      <c r="L23" s="525">
        <f>'1.1 DL budžets-iesniedzējam'!M23+'1.2 DL budžets-1.partneru tipam'!M23+'1.3 DL budžets-2.partneru tipam'!M23</f>
        <v>0</v>
      </c>
      <c r="M23" s="525">
        <f>'1.1 DL budžets-iesniedzējam'!N23+'1.2 DL budžets-1.partneru tipam'!N23+'1.3 DL budžets-2.partneru tipam'!N23</f>
        <v>0</v>
      </c>
      <c r="N23" s="525">
        <f>'1.1 DL budžets-iesniedzējam'!O23+'1.2 DL budžets-1.partneru tipam'!O23+'1.3 DL budžets-2.partneru tipam'!O23</f>
        <v>0</v>
      </c>
      <c r="O23" s="525">
        <f>'1.1 DL budžets-iesniedzējam'!P23+'1.2 DL budžets-1.partneru tipam'!P23+'1.3 DL budžets-2.partneru tipam'!P23</f>
        <v>0</v>
      </c>
      <c r="P23" s="525">
        <f>'1.1 DL budžets-iesniedzējam'!Q23+'1.2 DL budžets-1.partneru tipam'!Q23+'1.3 DL budžets-2.partneru tipam'!Q23</f>
        <v>0</v>
      </c>
      <c r="Q23" s="525">
        <f>'1.1 DL budžets-iesniedzējam'!R23+'1.2 DL budžets-1.partneru tipam'!R23+'1.3 DL budžets-2.partneru tipam'!R23</f>
        <v>0</v>
      </c>
      <c r="R23" s="525">
        <f>'1.1 DL budžets-iesniedzējam'!S23+'1.2 DL budžets-1.partneru tipam'!S23+'1.3 DL budžets-2.partneru tipam'!S23</f>
        <v>0</v>
      </c>
      <c r="S23" s="525">
        <f>'1.1 DL budžets-iesniedzējam'!T23+'1.2 DL budžets-1.partneru tipam'!T23+'1.3 DL budžets-2.partneru tipam'!T23</f>
        <v>0</v>
      </c>
      <c r="T23" s="525">
        <f>'1.1 DL budžets-iesniedzējam'!U23+'1.2 DL budžets-1.partneru tipam'!U23+'1.3 DL budžets-2.partneru tipam'!U23</f>
        <v>0</v>
      </c>
      <c r="U23" s="525">
        <f>'1.1 DL budžets-iesniedzējam'!V23+'1.2 DL budžets-1.partneru tipam'!V23+'1.3 DL budžets-2.partneru tipam'!V23</f>
        <v>0</v>
      </c>
      <c r="V23" s="525">
        <f>'1.1 DL budžets-iesniedzējam'!W23+'1.2 DL budžets-1.partneru tipam'!W23+'1.3 DL budžets-2.partneru tipam'!W23</f>
        <v>0</v>
      </c>
      <c r="W23" s="525">
        <f>'1.1 DL budžets-iesniedzējam'!X23+'1.2 DL budžets-1.partneru tipam'!X23+'1.3 DL budžets-2.partneru tipam'!X23</f>
        <v>0</v>
      </c>
      <c r="X23" s="525">
        <f>'1.1 DL budžets-iesniedzējam'!Y23+'1.2 DL budžets-1.partneru tipam'!Y23+'1.3 DL budžets-2.partneru tipam'!Y23</f>
        <v>0</v>
      </c>
      <c r="Y23" s="525">
        <f>'1.1 DL budžets-iesniedzējam'!Z23+'1.2 DL budžets-1.partneru tipam'!Z23+'1.3 DL budžets-2.partneru tipam'!Z23</f>
        <v>0</v>
      </c>
      <c r="Z23" s="71"/>
      <c r="AA23" s="71"/>
      <c r="AB23" s="71"/>
      <c r="AC23" s="560"/>
      <c r="AD23" s="71"/>
      <c r="AE23" s="518"/>
      <c r="AF23" s="518"/>
      <c r="AG23" s="518"/>
      <c r="AH23" s="518"/>
      <c r="AI23" s="518"/>
      <c r="AJ23" s="518"/>
      <c r="AK23" s="518"/>
      <c r="AL23" s="518"/>
      <c r="AM23" s="518"/>
      <c r="AN23" s="518"/>
      <c r="AO23" s="518"/>
      <c r="AP23" s="518"/>
      <c r="AQ23" s="518"/>
      <c r="AR23" s="518"/>
      <c r="AS23" s="518"/>
      <c r="AT23" s="518"/>
      <c r="AU23" s="71"/>
      <c r="AV23" s="519"/>
      <c r="AW23" s="71"/>
      <c r="AX23" s="71"/>
      <c r="AY23" s="71"/>
      <c r="AZ23" s="71"/>
      <c r="BA23" s="71"/>
      <c r="BB23" s="71"/>
      <c r="BC23" s="71"/>
      <c r="BD23" s="71"/>
      <c r="BE23" s="71"/>
      <c r="BF23" s="71"/>
      <c r="BG23" s="71"/>
      <c r="BH23" s="71"/>
      <c r="BI23" s="71"/>
      <c r="BJ23" s="71"/>
      <c r="BK23" s="71"/>
      <c r="BL23" s="71"/>
      <c r="BM23" s="71"/>
      <c r="BN23" s="71"/>
      <c r="BO23" s="71"/>
      <c r="BP23" s="71"/>
    </row>
    <row r="24" spans="1:68" s="34" customFormat="1" ht="12" customHeight="1">
      <c r="A24" s="531" t="s">
        <v>588</v>
      </c>
      <c r="B24" s="537" t="s">
        <v>458</v>
      </c>
      <c r="C24" s="652">
        <f t="shared" si="7"/>
        <v>0</v>
      </c>
      <c r="D24" s="651" t="e">
        <f t="shared" si="11"/>
        <v>#DIV/0!</v>
      </c>
      <c r="E24" s="528">
        <f t="shared" si="8"/>
        <v>0</v>
      </c>
      <c r="F24" s="652">
        <f t="shared" si="9"/>
        <v>0</v>
      </c>
      <c r="G24" s="525" t="e">
        <f>'1.1 DL budžets-iesniedzējam'!H24+'1.2 DL budžets-1.partneru tipam'!H24+'1.3 DL budžets-2.partneru tipam'!H24</f>
        <v>#DIV/0!</v>
      </c>
      <c r="H24" s="525">
        <f>'1.1 DL budžets-iesniedzējam'!I24+'1.2 DL budžets-1.partneru tipam'!I24+'1.3 DL budžets-2.partneru tipam'!I24</f>
        <v>0</v>
      </c>
      <c r="I24" s="525">
        <f>'1.1 DL budžets-iesniedzējam'!J24+'1.2 DL budžets-1.partneru tipam'!J24+'1.3 DL budžets-2.partneru tipam'!J24</f>
        <v>0</v>
      </c>
      <c r="J24" s="525">
        <f>'1.1 DL budžets-iesniedzējam'!K24+'1.2 DL budžets-1.partneru tipam'!K24+'1.3 DL budžets-2.partneru tipam'!K24</f>
        <v>0</v>
      </c>
      <c r="K24" s="525">
        <f>'1.1 DL budžets-iesniedzējam'!L24+'1.2 DL budžets-1.partneru tipam'!L24+'1.3 DL budžets-2.partneru tipam'!L24</f>
        <v>0</v>
      </c>
      <c r="L24" s="525">
        <f>'1.1 DL budžets-iesniedzējam'!M24+'1.2 DL budžets-1.partneru tipam'!M24+'1.3 DL budžets-2.partneru tipam'!M24</f>
        <v>0</v>
      </c>
      <c r="M24" s="525">
        <f>'1.1 DL budžets-iesniedzējam'!N24+'1.2 DL budžets-1.partneru tipam'!N24+'1.3 DL budžets-2.partneru tipam'!N24</f>
        <v>0</v>
      </c>
      <c r="N24" s="525">
        <f>'1.1 DL budžets-iesniedzējam'!O24+'1.2 DL budžets-1.partneru tipam'!O24+'1.3 DL budžets-2.partneru tipam'!O24</f>
        <v>0</v>
      </c>
      <c r="O24" s="525">
        <f>'1.1 DL budžets-iesniedzējam'!P24+'1.2 DL budžets-1.partneru tipam'!P24+'1.3 DL budžets-2.partneru tipam'!P24</f>
        <v>0</v>
      </c>
      <c r="P24" s="525">
        <f>'1.1 DL budžets-iesniedzējam'!Q24+'1.2 DL budžets-1.partneru tipam'!Q24+'1.3 DL budžets-2.partneru tipam'!Q24</f>
        <v>0</v>
      </c>
      <c r="Q24" s="525">
        <f>'1.1 DL budžets-iesniedzējam'!R24+'1.2 DL budžets-1.partneru tipam'!R24+'1.3 DL budžets-2.partneru tipam'!R24</f>
        <v>0</v>
      </c>
      <c r="R24" s="525">
        <f>'1.1 DL budžets-iesniedzējam'!S24+'1.2 DL budžets-1.partneru tipam'!S24+'1.3 DL budžets-2.partneru tipam'!S24</f>
        <v>0</v>
      </c>
      <c r="S24" s="525">
        <f>'1.1 DL budžets-iesniedzējam'!T24+'1.2 DL budžets-1.partneru tipam'!T24+'1.3 DL budžets-2.partneru tipam'!T24</f>
        <v>0</v>
      </c>
      <c r="T24" s="525">
        <f>'1.1 DL budžets-iesniedzējam'!U24+'1.2 DL budžets-1.partneru tipam'!U24+'1.3 DL budžets-2.partneru tipam'!U24</f>
        <v>0</v>
      </c>
      <c r="U24" s="525">
        <f>'1.1 DL budžets-iesniedzējam'!V24+'1.2 DL budžets-1.partneru tipam'!V24+'1.3 DL budžets-2.partneru tipam'!V24</f>
        <v>0</v>
      </c>
      <c r="V24" s="525">
        <f>'1.1 DL budžets-iesniedzējam'!W24+'1.2 DL budžets-1.partneru tipam'!W24+'1.3 DL budžets-2.partneru tipam'!W24</f>
        <v>0</v>
      </c>
      <c r="W24" s="525">
        <f>'1.1 DL budžets-iesniedzējam'!X24+'1.2 DL budžets-1.partneru tipam'!X24+'1.3 DL budžets-2.partneru tipam'!X24</f>
        <v>0</v>
      </c>
      <c r="X24" s="525">
        <f>'1.1 DL budžets-iesniedzējam'!Y24+'1.2 DL budžets-1.partneru tipam'!Y24+'1.3 DL budžets-2.partneru tipam'!Y24</f>
        <v>0</v>
      </c>
      <c r="Y24" s="525">
        <f>'1.1 DL budžets-iesniedzējam'!Z24+'1.2 DL budžets-1.partneru tipam'!Z24+'1.3 DL budžets-2.partneru tipam'!Z24</f>
        <v>0</v>
      </c>
      <c r="Z24" s="71"/>
      <c r="AA24" s="71"/>
      <c r="AB24" s="71"/>
      <c r="AC24" s="560"/>
      <c r="AD24" s="71"/>
      <c r="AE24" s="518"/>
      <c r="AF24" s="518"/>
      <c r="AG24" s="518"/>
      <c r="AH24" s="518"/>
      <c r="AI24" s="518"/>
      <c r="AJ24" s="518"/>
      <c r="AK24" s="518"/>
      <c r="AL24" s="518"/>
      <c r="AM24" s="518"/>
      <c r="AN24" s="518"/>
      <c r="AO24" s="518"/>
      <c r="AP24" s="518"/>
      <c r="AQ24" s="518"/>
      <c r="AR24" s="518"/>
      <c r="AS24" s="518"/>
      <c r="AT24" s="518"/>
      <c r="AU24" s="71"/>
      <c r="AV24" s="519"/>
      <c r="AW24" s="71"/>
      <c r="AX24" s="71"/>
      <c r="AY24" s="71"/>
      <c r="AZ24" s="71"/>
      <c r="BA24" s="71"/>
      <c r="BB24" s="71"/>
      <c r="BC24" s="71"/>
      <c r="BD24" s="71"/>
      <c r="BE24" s="71"/>
      <c r="BF24" s="71"/>
      <c r="BG24" s="71"/>
      <c r="BH24" s="71"/>
      <c r="BI24" s="71"/>
      <c r="BJ24" s="71"/>
      <c r="BK24" s="71"/>
      <c r="BL24" s="71"/>
      <c r="BM24" s="71"/>
      <c r="BN24" s="71"/>
      <c r="BO24" s="71"/>
      <c r="BP24" s="71"/>
    </row>
    <row r="25" spans="1:68" s="34" customFormat="1" ht="12" customHeight="1">
      <c r="A25" s="653" t="s">
        <v>459</v>
      </c>
      <c r="B25" s="656" t="s">
        <v>216</v>
      </c>
      <c r="C25" s="525">
        <f t="shared" si="7"/>
        <v>0</v>
      </c>
      <c r="D25" s="651" t="e">
        <f t="shared" si="11"/>
        <v>#DIV/0!</v>
      </c>
      <c r="E25" s="528">
        <f t="shared" si="8"/>
        <v>0</v>
      </c>
      <c r="F25" s="525">
        <f t="shared" si="9"/>
        <v>0</v>
      </c>
      <c r="G25" s="525" t="e">
        <f>'1.1 DL budžets-iesniedzējam'!H25+'1.2 DL budžets-1.partneru tipam'!H25+'1.3 DL budžets-2.partneru tipam'!H25</f>
        <v>#DIV/0!</v>
      </c>
      <c r="H25" s="525">
        <f>'1.1 DL budžets-iesniedzējam'!I25+'1.2 DL budžets-1.partneru tipam'!I25+'1.3 DL budžets-2.partneru tipam'!I25</f>
        <v>0</v>
      </c>
      <c r="I25" s="525">
        <f>'1.1 DL budžets-iesniedzējam'!J25+'1.2 DL budžets-1.partneru tipam'!J25+'1.3 DL budžets-2.partneru tipam'!J25</f>
        <v>0</v>
      </c>
      <c r="J25" s="525">
        <f>'1.1 DL budžets-iesniedzējam'!K25+'1.2 DL budžets-1.partneru tipam'!K25+'1.3 DL budžets-2.partneru tipam'!K25</f>
        <v>0</v>
      </c>
      <c r="K25" s="525">
        <f>'1.1 DL budžets-iesniedzējam'!L25+'1.2 DL budžets-1.partneru tipam'!L25+'1.3 DL budžets-2.partneru tipam'!L25</f>
        <v>0</v>
      </c>
      <c r="L25" s="525">
        <f>'1.1 DL budžets-iesniedzējam'!M25+'1.2 DL budžets-1.partneru tipam'!M25+'1.3 DL budžets-2.partneru tipam'!M25</f>
        <v>0</v>
      </c>
      <c r="M25" s="525">
        <f>'1.1 DL budžets-iesniedzējam'!N25+'1.2 DL budžets-1.partneru tipam'!N25+'1.3 DL budžets-2.partneru tipam'!N25</f>
        <v>0</v>
      </c>
      <c r="N25" s="525">
        <f>'1.1 DL budžets-iesniedzējam'!O25+'1.2 DL budžets-1.partneru tipam'!O25+'1.3 DL budžets-2.partneru tipam'!O25</f>
        <v>0</v>
      </c>
      <c r="O25" s="525">
        <f>'1.1 DL budžets-iesniedzējam'!P25+'1.2 DL budžets-1.partneru tipam'!P25+'1.3 DL budžets-2.partneru tipam'!P25</f>
        <v>0</v>
      </c>
      <c r="P25" s="525">
        <f>'1.1 DL budžets-iesniedzējam'!Q25+'1.2 DL budžets-1.partneru tipam'!Q25+'1.3 DL budžets-2.partneru tipam'!Q25</f>
        <v>0</v>
      </c>
      <c r="Q25" s="525">
        <f>'1.1 DL budžets-iesniedzējam'!R25+'1.2 DL budžets-1.partneru tipam'!R25+'1.3 DL budžets-2.partneru tipam'!R25</f>
        <v>0</v>
      </c>
      <c r="R25" s="525">
        <f>'1.1 DL budžets-iesniedzējam'!S25+'1.2 DL budžets-1.partneru tipam'!S25+'1.3 DL budžets-2.partneru tipam'!S25</f>
        <v>0</v>
      </c>
      <c r="S25" s="525">
        <f>'1.1 DL budžets-iesniedzējam'!T25+'1.2 DL budžets-1.partneru tipam'!T25+'1.3 DL budžets-2.partneru tipam'!T25</f>
        <v>0</v>
      </c>
      <c r="T25" s="525">
        <f>'1.1 DL budžets-iesniedzējam'!U25+'1.2 DL budžets-1.partneru tipam'!U25+'1.3 DL budžets-2.partneru tipam'!U25</f>
        <v>0</v>
      </c>
      <c r="U25" s="525">
        <f>'1.1 DL budžets-iesniedzējam'!V25+'1.2 DL budžets-1.partneru tipam'!V25+'1.3 DL budžets-2.partneru tipam'!V25</f>
        <v>0</v>
      </c>
      <c r="V25" s="525">
        <f>'1.1 DL budžets-iesniedzējam'!W25+'1.2 DL budžets-1.partneru tipam'!W25+'1.3 DL budžets-2.partneru tipam'!W25</f>
        <v>0</v>
      </c>
      <c r="W25" s="525">
        <f>'1.1 DL budžets-iesniedzējam'!X25+'1.2 DL budžets-1.partneru tipam'!X25+'1.3 DL budžets-2.partneru tipam'!X25</f>
        <v>0</v>
      </c>
      <c r="X25" s="525">
        <f>'1.1 DL budžets-iesniedzējam'!Y25+'1.2 DL budžets-1.partneru tipam'!Y25+'1.3 DL budžets-2.partneru tipam'!Y25</f>
        <v>0</v>
      </c>
      <c r="Y25" s="525">
        <f>'1.1 DL budžets-iesniedzējam'!Z25+'1.2 DL budžets-1.partneru tipam'!Z25+'1.3 DL budžets-2.partneru tipam'!Z25</f>
        <v>0</v>
      </c>
      <c r="Z25" s="71"/>
      <c r="AA25" s="71"/>
      <c r="AB25" s="71"/>
      <c r="AC25" s="560"/>
      <c r="AD25" s="71"/>
      <c r="AE25" s="518"/>
      <c r="AF25" s="518"/>
      <c r="AG25" s="518"/>
      <c r="AH25" s="518"/>
      <c r="AI25" s="518"/>
      <c r="AJ25" s="518"/>
      <c r="AK25" s="518"/>
      <c r="AL25" s="518"/>
      <c r="AM25" s="518"/>
      <c r="AN25" s="518"/>
      <c r="AO25" s="518"/>
      <c r="AP25" s="518"/>
      <c r="AQ25" s="518"/>
      <c r="AR25" s="518"/>
      <c r="AS25" s="518"/>
      <c r="AT25" s="518"/>
      <c r="AU25" s="71"/>
      <c r="AV25" s="519"/>
      <c r="AW25" s="71"/>
      <c r="AX25" s="71"/>
      <c r="AY25" s="71"/>
      <c r="AZ25" s="71"/>
      <c r="BA25" s="71"/>
      <c r="BB25" s="71"/>
      <c r="BC25" s="71"/>
      <c r="BD25" s="71"/>
      <c r="BE25" s="71"/>
      <c r="BF25" s="71"/>
      <c r="BG25" s="71"/>
      <c r="BH25" s="71"/>
      <c r="BI25" s="71"/>
      <c r="BJ25" s="71"/>
      <c r="BK25" s="71"/>
      <c r="BL25" s="71"/>
      <c r="BM25" s="71"/>
      <c r="BN25" s="71"/>
      <c r="BO25" s="71"/>
      <c r="BP25" s="71"/>
    </row>
    <row r="26" spans="1:68" s="34" customFormat="1" ht="12" customHeight="1">
      <c r="A26" s="653" t="s">
        <v>104</v>
      </c>
      <c r="B26" s="656" t="s">
        <v>460</v>
      </c>
      <c r="C26" s="525">
        <f t="shared" si="7"/>
        <v>0</v>
      </c>
      <c r="D26" s="651" t="e">
        <f t="shared" si="11"/>
        <v>#DIV/0!</v>
      </c>
      <c r="E26" s="528">
        <f t="shared" si="8"/>
        <v>0</v>
      </c>
      <c r="F26" s="525">
        <f t="shared" si="9"/>
        <v>0</v>
      </c>
      <c r="G26" s="525" t="e">
        <f>'1.1 DL budžets-iesniedzējam'!H26+'1.2 DL budžets-1.partneru tipam'!H26+'1.3 DL budžets-2.partneru tipam'!H26</f>
        <v>#DIV/0!</v>
      </c>
      <c r="H26" s="525">
        <f>'1.1 DL budžets-iesniedzējam'!I26+'1.2 DL budžets-1.partneru tipam'!I26+'1.3 DL budžets-2.partneru tipam'!I26</f>
        <v>0</v>
      </c>
      <c r="I26" s="525">
        <f>'1.1 DL budžets-iesniedzējam'!J26+'1.2 DL budžets-1.partneru tipam'!J26+'1.3 DL budžets-2.partneru tipam'!J26</f>
        <v>0</v>
      </c>
      <c r="J26" s="525">
        <f>'1.1 DL budžets-iesniedzējam'!K26+'1.2 DL budžets-1.partneru tipam'!K26+'1.3 DL budžets-2.partneru tipam'!K26</f>
        <v>0</v>
      </c>
      <c r="K26" s="525">
        <f>'1.1 DL budžets-iesniedzējam'!L26+'1.2 DL budžets-1.partneru tipam'!L26+'1.3 DL budžets-2.partneru tipam'!L26</f>
        <v>0</v>
      </c>
      <c r="L26" s="525">
        <f>'1.1 DL budžets-iesniedzējam'!M26+'1.2 DL budžets-1.partneru tipam'!M26+'1.3 DL budžets-2.partneru tipam'!M26</f>
        <v>0</v>
      </c>
      <c r="M26" s="525">
        <f>'1.1 DL budžets-iesniedzējam'!N26+'1.2 DL budžets-1.partneru tipam'!N26+'1.3 DL budžets-2.partneru tipam'!N26</f>
        <v>0</v>
      </c>
      <c r="N26" s="525">
        <f>'1.1 DL budžets-iesniedzējam'!O26+'1.2 DL budžets-1.partneru tipam'!O26+'1.3 DL budžets-2.partneru tipam'!O26</f>
        <v>0</v>
      </c>
      <c r="O26" s="525">
        <f>'1.1 DL budžets-iesniedzējam'!P26+'1.2 DL budžets-1.partneru tipam'!P26+'1.3 DL budžets-2.partneru tipam'!P26</f>
        <v>0</v>
      </c>
      <c r="P26" s="525">
        <f>'1.1 DL budžets-iesniedzējam'!Q26+'1.2 DL budžets-1.partneru tipam'!Q26+'1.3 DL budžets-2.partneru tipam'!Q26</f>
        <v>0</v>
      </c>
      <c r="Q26" s="525">
        <f>'1.1 DL budžets-iesniedzējam'!R26+'1.2 DL budžets-1.partneru tipam'!R26+'1.3 DL budžets-2.partneru tipam'!R26</f>
        <v>0</v>
      </c>
      <c r="R26" s="525">
        <f>'1.1 DL budžets-iesniedzējam'!S26+'1.2 DL budžets-1.partneru tipam'!S26+'1.3 DL budžets-2.partneru tipam'!S26</f>
        <v>0</v>
      </c>
      <c r="S26" s="525">
        <f>'1.1 DL budžets-iesniedzējam'!T26+'1.2 DL budžets-1.partneru tipam'!T26+'1.3 DL budžets-2.partneru tipam'!T26</f>
        <v>0</v>
      </c>
      <c r="T26" s="525">
        <f>'1.1 DL budžets-iesniedzējam'!U26+'1.2 DL budžets-1.partneru tipam'!U26+'1.3 DL budžets-2.partneru tipam'!U26</f>
        <v>0</v>
      </c>
      <c r="U26" s="525">
        <f>'1.1 DL budžets-iesniedzējam'!V26+'1.2 DL budžets-1.partneru tipam'!V26+'1.3 DL budžets-2.partneru tipam'!V26</f>
        <v>0</v>
      </c>
      <c r="V26" s="525">
        <f>'1.1 DL budžets-iesniedzējam'!W26+'1.2 DL budžets-1.partneru tipam'!W26+'1.3 DL budžets-2.partneru tipam'!W26</f>
        <v>0</v>
      </c>
      <c r="W26" s="525">
        <f>'1.1 DL budžets-iesniedzējam'!X26+'1.2 DL budžets-1.partneru tipam'!X26+'1.3 DL budžets-2.partneru tipam'!X26</f>
        <v>0</v>
      </c>
      <c r="X26" s="525">
        <f>'1.1 DL budžets-iesniedzējam'!Y26+'1.2 DL budžets-1.partneru tipam'!Y26+'1.3 DL budžets-2.partneru tipam'!Y26</f>
        <v>0</v>
      </c>
      <c r="Y26" s="525">
        <f>'1.1 DL budžets-iesniedzējam'!Z26+'1.2 DL budžets-1.partneru tipam'!Z26+'1.3 DL budžets-2.partneru tipam'!Z26</f>
        <v>0</v>
      </c>
      <c r="Z26" s="71"/>
      <c r="AA26" s="71"/>
      <c r="AB26" s="71"/>
      <c r="AC26" s="560"/>
      <c r="AD26" s="71"/>
      <c r="AE26" s="518"/>
      <c r="AF26" s="518"/>
      <c r="AG26" s="518"/>
      <c r="AH26" s="518"/>
      <c r="AI26" s="518"/>
      <c r="AJ26" s="518"/>
      <c r="AK26" s="518"/>
      <c r="AL26" s="518"/>
      <c r="AM26" s="518"/>
      <c r="AN26" s="518"/>
      <c r="AO26" s="518"/>
      <c r="AP26" s="518"/>
      <c r="AQ26" s="518"/>
      <c r="AR26" s="518"/>
      <c r="AS26" s="518"/>
      <c r="AT26" s="518"/>
      <c r="AU26" s="71"/>
      <c r="AV26" s="519"/>
      <c r="AW26" s="71"/>
      <c r="AX26" s="71"/>
      <c r="AY26" s="71"/>
      <c r="AZ26" s="71"/>
      <c r="BA26" s="71"/>
      <c r="BB26" s="71"/>
      <c r="BC26" s="71"/>
      <c r="BD26" s="71"/>
      <c r="BE26" s="71"/>
      <c r="BF26" s="71"/>
      <c r="BG26" s="71"/>
      <c r="BH26" s="71"/>
      <c r="BI26" s="71"/>
      <c r="BJ26" s="71"/>
      <c r="BK26" s="71"/>
      <c r="BL26" s="71"/>
      <c r="BM26" s="71"/>
      <c r="BN26" s="71"/>
      <c r="BO26" s="71"/>
      <c r="BP26" s="71"/>
    </row>
    <row r="27" spans="1:68" s="34" customFormat="1" ht="12" customHeight="1">
      <c r="A27" s="653" t="s">
        <v>461</v>
      </c>
      <c r="B27" s="656" t="s">
        <v>462</v>
      </c>
      <c r="C27" s="525">
        <f t="shared" si="7"/>
        <v>0</v>
      </c>
      <c r="D27" s="651" t="e">
        <f t="shared" si="11"/>
        <v>#DIV/0!</v>
      </c>
      <c r="E27" s="528">
        <f t="shared" si="8"/>
        <v>0</v>
      </c>
      <c r="F27" s="525">
        <f t="shared" si="9"/>
        <v>0</v>
      </c>
      <c r="G27" s="525" t="e">
        <f>'1.1 DL budžets-iesniedzējam'!H27+'1.2 DL budžets-1.partneru tipam'!H27+'1.3 DL budžets-2.partneru tipam'!H27</f>
        <v>#DIV/0!</v>
      </c>
      <c r="H27" s="525">
        <f>'1.1 DL budžets-iesniedzējam'!I27+'1.2 DL budžets-1.partneru tipam'!I27+'1.3 DL budžets-2.partneru tipam'!I27</f>
        <v>0</v>
      </c>
      <c r="I27" s="525">
        <f>'1.1 DL budžets-iesniedzējam'!J27+'1.2 DL budžets-1.partneru tipam'!J27+'1.3 DL budžets-2.partneru tipam'!J27</f>
        <v>0</v>
      </c>
      <c r="J27" s="525">
        <f>'1.1 DL budžets-iesniedzējam'!K27+'1.2 DL budžets-1.partneru tipam'!K27+'1.3 DL budžets-2.partneru tipam'!K27</f>
        <v>0</v>
      </c>
      <c r="K27" s="525">
        <f>'1.1 DL budžets-iesniedzējam'!L27+'1.2 DL budžets-1.partneru tipam'!L27+'1.3 DL budžets-2.partneru tipam'!L27</f>
        <v>0</v>
      </c>
      <c r="L27" s="525">
        <f>'1.1 DL budžets-iesniedzējam'!M27+'1.2 DL budžets-1.partneru tipam'!M27+'1.3 DL budžets-2.partneru tipam'!M27</f>
        <v>0</v>
      </c>
      <c r="M27" s="525">
        <f>'1.1 DL budžets-iesniedzējam'!N27+'1.2 DL budžets-1.partneru tipam'!N27+'1.3 DL budžets-2.partneru tipam'!N27</f>
        <v>0</v>
      </c>
      <c r="N27" s="525">
        <f>'1.1 DL budžets-iesniedzējam'!O27+'1.2 DL budžets-1.partneru tipam'!O27+'1.3 DL budžets-2.partneru tipam'!O27</f>
        <v>0</v>
      </c>
      <c r="O27" s="525">
        <f>'1.1 DL budžets-iesniedzējam'!P27+'1.2 DL budžets-1.partneru tipam'!P27+'1.3 DL budžets-2.partneru tipam'!P27</f>
        <v>0</v>
      </c>
      <c r="P27" s="525">
        <f>'1.1 DL budžets-iesniedzējam'!Q27+'1.2 DL budžets-1.partneru tipam'!Q27+'1.3 DL budžets-2.partneru tipam'!Q27</f>
        <v>0</v>
      </c>
      <c r="Q27" s="525">
        <f>'1.1 DL budžets-iesniedzējam'!R27+'1.2 DL budžets-1.partneru tipam'!R27+'1.3 DL budžets-2.partneru tipam'!R27</f>
        <v>0</v>
      </c>
      <c r="R27" s="525">
        <f>'1.1 DL budžets-iesniedzējam'!S27+'1.2 DL budžets-1.partneru tipam'!S27+'1.3 DL budžets-2.partneru tipam'!S27</f>
        <v>0</v>
      </c>
      <c r="S27" s="525">
        <f>'1.1 DL budžets-iesniedzējam'!T27+'1.2 DL budžets-1.partneru tipam'!T27+'1.3 DL budžets-2.partneru tipam'!T27</f>
        <v>0</v>
      </c>
      <c r="T27" s="525">
        <f>'1.1 DL budžets-iesniedzējam'!U27+'1.2 DL budžets-1.partneru tipam'!U27+'1.3 DL budžets-2.partneru tipam'!U27</f>
        <v>0</v>
      </c>
      <c r="U27" s="525">
        <f>'1.1 DL budžets-iesniedzējam'!V27+'1.2 DL budžets-1.partneru tipam'!V27+'1.3 DL budžets-2.partneru tipam'!V27</f>
        <v>0</v>
      </c>
      <c r="V27" s="525">
        <f>'1.1 DL budžets-iesniedzējam'!W27+'1.2 DL budžets-1.partneru tipam'!W27+'1.3 DL budžets-2.partneru tipam'!W27</f>
        <v>0</v>
      </c>
      <c r="W27" s="525">
        <f>'1.1 DL budžets-iesniedzējam'!X27+'1.2 DL budžets-1.partneru tipam'!X27+'1.3 DL budžets-2.partneru tipam'!X27</f>
        <v>0</v>
      </c>
      <c r="X27" s="525">
        <f>'1.1 DL budžets-iesniedzējam'!Y27+'1.2 DL budžets-1.partneru tipam'!Y27+'1.3 DL budžets-2.partneru tipam'!Y27</f>
        <v>0</v>
      </c>
      <c r="Y27" s="525">
        <f>'1.1 DL budžets-iesniedzējam'!Z27+'1.2 DL budžets-1.partneru tipam'!Z27+'1.3 DL budžets-2.partneru tipam'!Z27</f>
        <v>0</v>
      </c>
      <c r="Z27" s="71"/>
      <c r="AA27" s="71"/>
      <c r="AB27" s="71"/>
      <c r="AC27" s="560"/>
      <c r="AD27" s="71"/>
      <c r="AE27" s="518"/>
      <c r="AF27" s="518"/>
      <c r="AG27" s="518"/>
      <c r="AH27" s="518"/>
      <c r="AI27" s="518"/>
      <c r="AJ27" s="518"/>
      <c r="AK27" s="518"/>
      <c r="AL27" s="518"/>
      <c r="AM27" s="518"/>
      <c r="AN27" s="518"/>
      <c r="AO27" s="518"/>
      <c r="AP27" s="518"/>
      <c r="AQ27" s="518"/>
      <c r="AR27" s="518"/>
      <c r="AS27" s="518"/>
      <c r="AT27" s="518"/>
      <c r="AU27" s="71"/>
      <c r="AV27" s="519"/>
      <c r="AW27" s="71"/>
      <c r="AX27" s="71"/>
      <c r="AY27" s="71"/>
      <c r="AZ27" s="71"/>
      <c r="BA27" s="71"/>
      <c r="BB27" s="71"/>
      <c r="BC27" s="71"/>
      <c r="BD27" s="71"/>
      <c r="BE27" s="71"/>
      <c r="BF27" s="71"/>
      <c r="BG27" s="71"/>
      <c r="BH27" s="71"/>
      <c r="BI27" s="71"/>
      <c r="BJ27" s="71"/>
      <c r="BK27" s="71"/>
      <c r="BL27" s="71"/>
      <c r="BM27" s="71"/>
      <c r="BN27" s="71"/>
      <c r="BO27" s="71"/>
      <c r="BP27" s="71"/>
    </row>
    <row r="28" spans="1:68" s="34" customFormat="1" ht="12" customHeight="1">
      <c r="A28" s="654" t="s">
        <v>463</v>
      </c>
      <c r="B28" s="655" t="s">
        <v>464</v>
      </c>
      <c r="C28" s="652">
        <f t="shared" si="7"/>
        <v>0</v>
      </c>
      <c r="D28" s="651" t="e">
        <f t="shared" si="11"/>
        <v>#DIV/0!</v>
      </c>
      <c r="E28" s="528">
        <f t="shared" si="8"/>
        <v>0</v>
      </c>
      <c r="F28" s="652">
        <f t="shared" si="9"/>
        <v>0</v>
      </c>
      <c r="G28" s="525" t="e">
        <f>'1.1 DL budžets-iesniedzējam'!H28+'1.2 DL budžets-1.partneru tipam'!H28+'1.3 DL budžets-2.partneru tipam'!H28</f>
        <v>#DIV/0!</v>
      </c>
      <c r="H28" s="525">
        <f>'1.1 DL budžets-iesniedzējam'!I28+'1.2 DL budžets-1.partneru tipam'!I28+'1.3 DL budžets-2.partneru tipam'!I28</f>
        <v>0</v>
      </c>
      <c r="I28" s="525">
        <f>'1.1 DL budžets-iesniedzējam'!J28+'1.2 DL budžets-1.partneru tipam'!J28+'1.3 DL budžets-2.partneru tipam'!J28</f>
        <v>0</v>
      </c>
      <c r="J28" s="525">
        <f>'1.1 DL budžets-iesniedzējam'!K28+'1.2 DL budžets-1.partneru tipam'!K28+'1.3 DL budžets-2.partneru tipam'!K28</f>
        <v>0</v>
      </c>
      <c r="K28" s="525">
        <f>'1.1 DL budžets-iesniedzējam'!L28+'1.2 DL budžets-1.partneru tipam'!L28+'1.3 DL budžets-2.partneru tipam'!L28</f>
        <v>0</v>
      </c>
      <c r="L28" s="525">
        <f>'1.1 DL budžets-iesniedzējam'!M28+'1.2 DL budžets-1.partneru tipam'!M28+'1.3 DL budžets-2.partneru tipam'!M28</f>
        <v>0</v>
      </c>
      <c r="M28" s="525">
        <f>'1.1 DL budžets-iesniedzējam'!N28+'1.2 DL budžets-1.partneru tipam'!N28+'1.3 DL budžets-2.partneru tipam'!N28</f>
        <v>0</v>
      </c>
      <c r="N28" s="525">
        <f>'1.1 DL budžets-iesniedzējam'!O28+'1.2 DL budžets-1.partneru tipam'!O28+'1.3 DL budžets-2.partneru tipam'!O28</f>
        <v>0</v>
      </c>
      <c r="O28" s="525">
        <f>'1.1 DL budžets-iesniedzējam'!P28+'1.2 DL budžets-1.partneru tipam'!P28+'1.3 DL budžets-2.partneru tipam'!P28</f>
        <v>0</v>
      </c>
      <c r="P28" s="525">
        <f>'1.1 DL budžets-iesniedzējam'!Q28+'1.2 DL budžets-1.partneru tipam'!Q28+'1.3 DL budžets-2.partneru tipam'!Q28</f>
        <v>0</v>
      </c>
      <c r="Q28" s="525">
        <f>'1.1 DL budžets-iesniedzējam'!R28+'1.2 DL budžets-1.partneru tipam'!R28+'1.3 DL budžets-2.partneru tipam'!R28</f>
        <v>0</v>
      </c>
      <c r="R28" s="525">
        <f>'1.1 DL budžets-iesniedzējam'!S28+'1.2 DL budžets-1.partneru tipam'!S28+'1.3 DL budžets-2.partneru tipam'!S28</f>
        <v>0</v>
      </c>
      <c r="S28" s="525">
        <f>'1.1 DL budžets-iesniedzējam'!T28+'1.2 DL budžets-1.partneru tipam'!T28+'1.3 DL budžets-2.partneru tipam'!T28</f>
        <v>0</v>
      </c>
      <c r="T28" s="525">
        <f>'1.1 DL budžets-iesniedzējam'!U28+'1.2 DL budžets-1.partneru tipam'!U28+'1.3 DL budžets-2.partneru tipam'!U28</f>
        <v>0</v>
      </c>
      <c r="U28" s="525">
        <f>'1.1 DL budžets-iesniedzējam'!V28+'1.2 DL budžets-1.partneru tipam'!V28+'1.3 DL budžets-2.partneru tipam'!V28</f>
        <v>0</v>
      </c>
      <c r="V28" s="525">
        <f>'1.1 DL budžets-iesniedzējam'!W28+'1.2 DL budžets-1.partneru tipam'!W28+'1.3 DL budžets-2.partneru tipam'!W28</f>
        <v>0</v>
      </c>
      <c r="W28" s="525">
        <f>'1.1 DL budžets-iesniedzējam'!X28+'1.2 DL budžets-1.partneru tipam'!X28+'1.3 DL budžets-2.partneru tipam'!X28</f>
        <v>0</v>
      </c>
      <c r="X28" s="525">
        <f>'1.1 DL budžets-iesniedzējam'!Y28+'1.2 DL budžets-1.partneru tipam'!Y28+'1.3 DL budžets-2.partneru tipam'!Y28</f>
        <v>0</v>
      </c>
      <c r="Y28" s="525">
        <f>'1.1 DL budžets-iesniedzējam'!Z28+'1.2 DL budžets-1.partneru tipam'!Z28+'1.3 DL budžets-2.partneru tipam'!Z28</f>
        <v>0</v>
      </c>
      <c r="Z28" s="71"/>
      <c r="AA28" s="71"/>
      <c r="AB28" s="71"/>
      <c r="AC28" s="560"/>
      <c r="AD28" s="71"/>
      <c r="AE28" s="518"/>
      <c r="AF28" s="518"/>
      <c r="AG28" s="518"/>
      <c r="AH28" s="518"/>
      <c r="AI28" s="518"/>
      <c r="AJ28" s="518"/>
      <c r="AK28" s="518"/>
      <c r="AL28" s="518"/>
      <c r="AM28" s="518"/>
      <c r="AN28" s="518"/>
      <c r="AO28" s="518"/>
      <c r="AP28" s="518"/>
      <c r="AQ28" s="518"/>
      <c r="AR28" s="518"/>
      <c r="AS28" s="518"/>
      <c r="AT28" s="518"/>
      <c r="AU28" s="71"/>
      <c r="AV28" s="519"/>
      <c r="AW28" s="71"/>
      <c r="AX28" s="71"/>
      <c r="AY28" s="71"/>
      <c r="AZ28" s="71"/>
      <c r="BA28" s="71"/>
      <c r="BB28" s="71"/>
      <c r="BC28" s="71"/>
      <c r="BD28" s="71"/>
      <c r="BE28" s="71"/>
      <c r="BF28" s="71"/>
      <c r="BG28" s="71"/>
      <c r="BH28" s="71"/>
      <c r="BI28" s="71"/>
      <c r="BJ28" s="71"/>
      <c r="BK28" s="71"/>
      <c r="BL28" s="71"/>
      <c r="BM28" s="71"/>
      <c r="BN28" s="71"/>
      <c r="BO28" s="71"/>
      <c r="BP28" s="71"/>
    </row>
    <row r="29" spans="1:68" s="34" customFormat="1" ht="12" customHeight="1">
      <c r="A29" s="654" t="s">
        <v>465</v>
      </c>
      <c r="B29" s="655" t="s">
        <v>466</v>
      </c>
      <c r="C29" s="652">
        <f t="shared" si="7"/>
        <v>0</v>
      </c>
      <c r="D29" s="651" t="e">
        <f t="shared" si="11"/>
        <v>#DIV/0!</v>
      </c>
      <c r="E29" s="528">
        <f t="shared" si="8"/>
        <v>0</v>
      </c>
      <c r="F29" s="652">
        <f t="shared" si="9"/>
        <v>0</v>
      </c>
      <c r="G29" s="525" t="e">
        <f>'1.1 DL budžets-iesniedzējam'!H29+'1.2 DL budžets-1.partneru tipam'!H29+'1.3 DL budžets-2.partneru tipam'!H29</f>
        <v>#DIV/0!</v>
      </c>
      <c r="H29" s="525">
        <f>'1.1 DL budžets-iesniedzējam'!I29+'1.2 DL budžets-1.partneru tipam'!I29+'1.3 DL budžets-2.partneru tipam'!I29</f>
        <v>0</v>
      </c>
      <c r="I29" s="525">
        <f>'1.1 DL budžets-iesniedzējam'!J29+'1.2 DL budžets-1.partneru tipam'!J29+'1.3 DL budžets-2.partneru tipam'!J29</f>
        <v>0</v>
      </c>
      <c r="J29" s="525">
        <f>'1.1 DL budžets-iesniedzējam'!K29+'1.2 DL budžets-1.partneru tipam'!K29+'1.3 DL budžets-2.partneru tipam'!K29</f>
        <v>0</v>
      </c>
      <c r="K29" s="525">
        <f>'1.1 DL budžets-iesniedzējam'!L29+'1.2 DL budžets-1.partneru tipam'!L29+'1.3 DL budžets-2.partneru tipam'!L29</f>
        <v>0</v>
      </c>
      <c r="L29" s="525">
        <f>'1.1 DL budžets-iesniedzējam'!M29+'1.2 DL budžets-1.partneru tipam'!M29+'1.3 DL budžets-2.partneru tipam'!M29</f>
        <v>0</v>
      </c>
      <c r="M29" s="525">
        <f>'1.1 DL budžets-iesniedzējam'!N29+'1.2 DL budžets-1.partneru tipam'!N29+'1.3 DL budžets-2.partneru tipam'!N29</f>
        <v>0</v>
      </c>
      <c r="N29" s="525">
        <f>'1.1 DL budžets-iesniedzējam'!O29+'1.2 DL budžets-1.partneru tipam'!O29+'1.3 DL budžets-2.partneru tipam'!O29</f>
        <v>0</v>
      </c>
      <c r="O29" s="525">
        <f>'1.1 DL budžets-iesniedzējam'!P29+'1.2 DL budžets-1.partneru tipam'!P29+'1.3 DL budžets-2.partneru tipam'!P29</f>
        <v>0</v>
      </c>
      <c r="P29" s="525">
        <f>'1.1 DL budžets-iesniedzējam'!Q29+'1.2 DL budžets-1.partneru tipam'!Q29+'1.3 DL budžets-2.partneru tipam'!Q29</f>
        <v>0</v>
      </c>
      <c r="Q29" s="525">
        <f>'1.1 DL budžets-iesniedzējam'!R29+'1.2 DL budžets-1.partneru tipam'!R29+'1.3 DL budžets-2.partneru tipam'!R29</f>
        <v>0</v>
      </c>
      <c r="R29" s="525">
        <f>'1.1 DL budžets-iesniedzējam'!S29+'1.2 DL budžets-1.partneru tipam'!S29+'1.3 DL budžets-2.partneru tipam'!S29</f>
        <v>0</v>
      </c>
      <c r="S29" s="525">
        <f>'1.1 DL budžets-iesniedzējam'!T29+'1.2 DL budžets-1.partneru tipam'!T29+'1.3 DL budžets-2.partneru tipam'!T29</f>
        <v>0</v>
      </c>
      <c r="T29" s="525">
        <f>'1.1 DL budžets-iesniedzējam'!U29+'1.2 DL budžets-1.partneru tipam'!U29+'1.3 DL budžets-2.partneru tipam'!U29</f>
        <v>0</v>
      </c>
      <c r="U29" s="525">
        <f>'1.1 DL budžets-iesniedzējam'!V29+'1.2 DL budžets-1.partneru tipam'!V29+'1.3 DL budžets-2.partneru tipam'!V29</f>
        <v>0</v>
      </c>
      <c r="V29" s="525">
        <f>'1.1 DL budžets-iesniedzējam'!W29+'1.2 DL budžets-1.partneru tipam'!W29+'1.3 DL budžets-2.partneru tipam'!W29</f>
        <v>0</v>
      </c>
      <c r="W29" s="525">
        <f>'1.1 DL budžets-iesniedzējam'!X29+'1.2 DL budžets-1.partneru tipam'!X29+'1.3 DL budžets-2.partneru tipam'!X29</f>
        <v>0</v>
      </c>
      <c r="X29" s="525">
        <f>'1.1 DL budžets-iesniedzējam'!Y29+'1.2 DL budžets-1.partneru tipam'!Y29+'1.3 DL budžets-2.partneru tipam'!Y29</f>
        <v>0</v>
      </c>
      <c r="Y29" s="525">
        <f>'1.1 DL budžets-iesniedzējam'!Z29+'1.2 DL budžets-1.partneru tipam'!Z29+'1.3 DL budžets-2.partneru tipam'!Z29</f>
        <v>0</v>
      </c>
      <c r="Z29" s="71"/>
      <c r="AA29" s="71"/>
      <c r="AB29" s="71"/>
      <c r="AC29" s="560"/>
      <c r="AD29" s="71"/>
      <c r="AE29" s="518"/>
      <c r="AF29" s="518"/>
      <c r="AG29" s="518"/>
      <c r="AH29" s="518"/>
      <c r="AI29" s="518"/>
      <c r="AJ29" s="518"/>
      <c r="AK29" s="518"/>
      <c r="AL29" s="518"/>
      <c r="AM29" s="518"/>
      <c r="AN29" s="518"/>
      <c r="AO29" s="518"/>
      <c r="AP29" s="518"/>
      <c r="AQ29" s="518"/>
      <c r="AR29" s="518"/>
      <c r="AS29" s="518"/>
      <c r="AT29" s="518"/>
      <c r="AU29" s="71"/>
      <c r="AV29" s="519"/>
      <c r="AW29" s="71"/>
      <c r="AX29" s="71"/>
      <c r="AY29" s="71"/>
      <c r="AZ29" s="71"/>
      <c r="BA29" s="71"/>
      <c r="BB29" s="71"/>
      <c r="BC29" s="71"/>
      <c r="BD29" s="71"/>
      <c r="BE29" s="71"/>
      <c r="BF29" s="71"/>
      <c r="BG29" s="71"/>
      <c r="BH29" s="71"/>
      <c r="BI29" s="71"/>
      <c r="BJ29" s="71"/>
      <c r="BK29" s="71"/>
      <c r="BL29" s="71"/>
      <c r="BM29" s="71"/>
      <c r="BN29" s="71"/>
      <c r="BO29" s="71"/>
      <c r="BP29" s="71"/>
    </row>
    <row r="30" spans="1:68" s="34" customFormat="1" ht="12" customHeight="1">
      <c r="A30" s="654" t="s">
        <v>467</v>
      </c>
      <c r="B30" s="655" t="s">
        <v>449</v>
      </c>
      <c r="C30" s="652">
        <f t="shared" si="7"/>
        <v>0</v>
      </c>
      <c r="D30" s="651" t="e">
        <f t="shared" si="11"/>
        <v>#DIV/0!</v>
      </c>
      <c r="E30" s="528">
        <f t="shared" si="8"/>
        <v>0</v>
      </c>
      <c r="F30" s="652">
        <f t="shared" si="9"/>
        <v>0</v>
      </c>
      <c r="G30" s="525" t="e">
        <f>'1.1 DL budžets-iesniedzējam'!H30+'1.2 DL budžets-1.partneru tipam'!H30+'1.3 DL budžets-2.partneru tipam'!H30</f>
        <v>#DIV/0!</v>
      </c>
      <c r="H30" s="525">
        <f>'1.1 DL budžets-iesniedzējam'!I30+'1.2 DL budžets-1.partneru tipam'!I30+'1.3 DL budžets-2.partneru tipam'!I30</f>
        <v>0</v>
      </c>
      <c r="I30" s="525">
        <f>'1.1 DL budžets-iesniedzējam'!J30+'1.2 DL budžets-1.partneru tipam'!J30+'1.3 DL budžets-2.partneru tipam'!J30</f>
        <v>0</v>
      </c>
      <c r="J30" s="525">
        <f>'1.1 DL budžets-iesniedzējam'!K30+'1.2 DL budžets-1.partneru tipam'!K30+'1.3 DL budžets-2.partneru tipam'!K30</f>
        <v>0</v>
      </c>
      <c r="K30" s="525">
        <f>'1.1 DL budžets-iesniedzējam'!L30+'1.2 DL budžets-1.partneru tipam'!L30+'1.3 DL budžets-2.partneru tipam'!L30</f>
        <v>0</v>
      </c>
      <c r="L30" s="525">
        <f>'1.1 DL budžets-iesniedzējam'!M30+'1.2 DL budžets-1.partneru tipam'!M30+'1.3 DL budžets-2.partneru tipam'!M30</f>
        <v>0</v>
      </c>
      <c r="M30" s="525">
        <f>'1.1 DL budžets-iesniedzējam'!N30+'1.2 DL budžets-1.partneru tipam'!N30+'1.3 DL budžets-2.partneru tipam'!N30</f>
        <v>0</v>
      </c>
      <c r="N30" s="525">
        <f>'1.1 DL budžets-iesniedzējam'!O30+'1.2 DL budžets-1.partneru tipam'!O30+'1.3 DL budžets-2.partneru tipam'!O30</f>
        <v>0</v>
      </c>
      <c r="O30" s="525">
        <f>'1.1 DL budžets-iesniedzējam'!P30+'1.2 DL budžets-1.partneru tipam'!P30+'1.3 DL budžets-2.partneru tipam'!P30</f>
        <v>0</v>
      </c>
      <c r="P30" s="525">
        <f>'1.1 DL budžets-iesniedzējam'!Q30+'1.2 DL budžets-1.partneru tipam'!Q30+'1.3 DL budžets-2.partneru tipam'!Q30</f>
        <v>0</v>
      </c>
      <c r="Q30" s="525">
        <f>'1.1 DL budžets-iesniedzējam'!R30+'1.2 DL budžets-1.partneru tipam'!R30+'1.3 DL budžets-2.partneru tipam'!R30</f>
        <v>0</v>
      </c>
      <c r="R30" s="525">
        <f>'1.1 DL budžets-iesniedzējam'!S30+'1.2 DL budžets-1.partneru tipam'!S30+'1.3 DL budžets-2.partneru tipam'!S30</f>
        <v>0</v>
      </c>
      <c r="S30" s="525">
        <f>'1.1 DL budžets-iesniedzējam'!T30+'1.2 DL budžets-1.partneru tipam'!T30+'1.3 DL budžets-2.partneru tipam'!T30</f>
        <v>0</v>
      </c>
      <c r="T30" s="525">
        <f>'1.1 DL budžets-iesniedzējam'!U30+'1.2 DL budžets-1.partneru tipam'!U30+'1.3 DL budžets-2.partneru tipam'!U30</f>
        <v>0</v>
      </c>
      <c r="U30" s="525">
        <f>'1.1 DL budžets-iesniedzējam'!V30+'1.2 DL budžets-1.partneru tipam'!V30+'1.3 DL budžets-2.partneru tipam'!V30</f>
        <v>0</v>
      </c>
      <c r="V30" s="525">
        <f>'1.1 DL budžets-iesniedzējam'!W30+'1.2 DL budžets-1.partneru tipam'!W30+'1.3 DL budžets-2.partneru tipam'!W30</f>
        <v>0</v>
      </c>
      <c r="W30" s="525">
        <f>'1.1 DL budžets-iesniedzējam'!X30+'1.2 DL budžets-1.partneru tipam'!X30+'1.3 DL budžets-2.partneru tipam'!X30</f>
        <v>0</v>
      </c>
      <c r="X30" s="525">
        <f>'1.1 DL budžets-iesniedzējam'!Y30+'1.2 DL budžets-1.partneru tipam'!Y30+'1.3 DL budžets-2.partneru tipam'!Y30</f>
        <v>0</v>
      </c>
      <c r="Y30" s="525">
        <f>'1.1 DL budžets-iesniedzējam'!Z30+'1.2 DL budžets-1.partneru tipam'!Z30+'1.3 DL budžets-2.partneru tipam'!Z30</f>
        <v>0</v>
      </c>
      <c r="Z30" s="71"/>
      <c r="AA30" s="71"/>
      <c r="AB30" s="71"/>
      <c r="AC30" s="560"/>
      <c r="AD30" s="71"/>
      <c r="AE30" s="518"/>
      <c r="AF30" s="518"/>
      <c r="AG30" s="518"/>
      <c r="AH30" s="518"/>
      <c r="AI30" s="518"/>
      <c r="AJ30" s="518"/>
      <c r="AK30" s="518"/>
      <c r="AL30" s="518"/>
      <c r="AM30" s="518"/>
      <c r="AN30" s="518"/>
      <c r="AO30" s="518"/>
      <c r="AP30" s="518"/>
      <c r="AQ30" s="518"/>
      <c r="AR30" s="518"/>
      <c r="AS30" s="518"/>
      <c r="AT30" s="518"/>
      <c r="AU30" s="71"/>
      <c r="AV30" s="519"/>
      <c r="AW30" s="71"/>
      <c r="AX30" s="71"/>
      <c r="AY30" s="71"/>
      <c r="AZ30" s="71"/>
      <c r="BA30" s="71"/>
      <c r="BB30" s="71"/>
      <c r="BC30" s="71"/>
      <c r="BD30" s="71"/>
      <c r="BE30" s="71"/>
      <c r="BF30" s="71"/>
      <c r="BG30" s="71"/>
      <c r="BH30" s="71"/>
      <c r="BI30" s="71"/>
      <c r="BJ30" s="71"/>
      <c r="BK30" s="71"/>
      <c r="BL30" s="71"/>
      <c r="BM30" s="71"/>
      <c r="BN30" s="71"/>
      <c r="BO30" s="71"/>
      <c r="BP30" s="71"/>
    </row>
    <row r="31" spans="1:68" s="34" customFormat="1" ht="12" customHeight="1">
      <c r="A31" s="654" t="s">
        <v>468</v>
      </c>
      <c r="B31" s="655" t="s">
        <v>469</v>
      </c>
      <c r="C31" s="652">
        <f t="shared" si="7"/>
        <v>0</v>
      </c>
      <c r="D31" s="651" t="e">
        <f t="shared" si="11"/>
        <v>#DIV/0!</v>
      </c>
      <c r="E31" s="528">
        <f t="shared" si="8"/>
        <v>0</v>
      </c>
      <c r="F31" s="652">
        <f t="shared" si="9"/>
        <v>0</v>
      </c>
      <c r="G31" s="525" t="e">
        <f>'1.1 DL budžets-iesniedzējam'!H31+'1.2 DL budžets-1.partneru tipam'!H31+'1.3 DL budžets-2.partneru tipam'!H31</f>
        <v>#DIV/0!</v>
      </c>
      <c r="H31" s="525">
        <f>'1.1 DL budžets-iesniedzējam'!I31+'1.2 DL budžets-1.partneru tipam'!I31+'1.3 DL budžets-2.partneru tipam'!I31</f>
        <v>0</v>
      </c>
      <c r="I31" s="525">
        <f>'1.1 DL budžets-iesniedzējam'!J31+'1.2 DL budžets-1.partneru tipam'!J31+'1.3 DL budžets-2.partneru tipam'!J31</f>
        <v>0</v>
      </c>
      <c r="J31" s="525">
        <f>'1.1 DL budžets-iesniedzējam'!K31+'1.2 DL budžets-1.partneru tipam'!K31+'1.3 DL budžets-2.partneru tipam'!K31</f>
        <v>0</v>
      </c>
      <c r="K31" s="525">
        <f>'1.1 DL budžets-iesniedzējam'!L31+'1.2 DL budžets-1.partneru tipam'!L31+'1.3 DL budžets-2.partneru tipam'!L31</f>
        <v>0</v>
      </c>
      <c r="L31" s="525">
        <f>'1.1 DL budžets-iesniedzējam'!M31+'1.2 DL budžets-1.partneru tipam'!M31+'1.3 DL budžets-2.partneru tipam'!M31</f>
        <v>0</v>
      </c>
      <c r="M31" s="525">
        <f>'1.1 DL budžets-iesniedzējam'!N31+'1.2 DL budžets-1.partneru tipam'!N31+'1.3 DL budžets-2.partneru tipam'!N31</f>
        <v>0</v>
      </c>
      <c r="N31" s="525">
        <f>'1.1 DL budžets-iesniedzējam'!O31+'1.2 DL budžets-1.partneru tipam'!O31+'1.3 DL budžets-2.partneru tipam'!O31</f>
        <v>0</v>
      </c>
      <c r="O31" s="525">
        <f>'1.1 DL budžets-iesniedzējam'!P31+'1.2 DL budžets-1.partneru tipam'!P31+'1.3 DL budžets-2.partneru tipam'!P31</f>
        <v>0</v>
      </c>
      <c r="P31" s="525">
        <f>'1.1 DL budžets-iesniedzējam'!Q31+'1.2 DL budžets-1.partneru tipam'!Q31+'1.3 DL budžets-2.partneru tipam'!Q31</f>
        <v>0</v>
      </c>
      <c r="Q31" s="525">
        <f>'1.1 DL budžets-iesniedzējam'!R31+'1.2 DL budžets-1.partneru tipam'!R31+'1.3 DL budžets-2.partneru tipam'!R31</f>
        <v>0</v>
      </c>
      <c r="R31" s="525">
        <f>'1.1 DL budžets-iesniedzējam'!S31+'1.2 DL budžets-1.partneru tipam'!S31+'1.3 DL budžets-2.partneru tipam'!S31</f>
        <v>0</v>
      </c>
      <c r="S31" s="525">
        <f>'1.1 DL budžets-iesniedzējam'!T31+'1.2 DL budžets-1.partneru tipam'!T31+'1.3 DL budžets-2.partneru tipam'!T31</f>
        <v>0</v>
      </c>
      <c r="T31" s="525">
        <f>'1.1 DL budžets-iesniedzējam'!U31+'1.2 DL budžets-1.partneru tipam'!U31+'1.3 DL budžets-2.partneru tipam'!U31</f>
        <v>0</v>
      </c>
      <c r="U31" s="525">
        <f>'1.1 DL budžets-iesniedzējam'!V31+'1.2 DL budžets-1.partneru tipam'!V31+'1.3 DL budžets-2.partneru tipam'!V31</f>
        <v>0</v>
      </c>
      <c r="V31" s="525">
        <f>'1.1 DL budžets-iesniedzējam'!W31+'1.2 DL budžets-1.partneru tipam'!W31+'1.3 DL budžets-2.partneru tipam'!W31</f>
        <v>0</v>
      </c>
      <c r="W31" s="525">
        <f>'1.1 DL budžets-iesniedzējam'!X31+'1.2 DL budžets-1.partneru tipam'!X31+'1.3 DL budžets-2.partneru tipam'!X31</f>
        <v>0</v>
      </c>
      <c r="X31" s="525">
        <f>'1.1 DL budžets-iesniedzējam'!Y31+'1.2 DL budžets-1.partneru tipam'!Y31+'1.3 DL budžets-2.partneru tipam'!Y31</f>
        <v>0</v>
      </c>
      <c r="Y31" s="525">
        <f>'1.1 DL budžets-iesniedzējam'!Z31+'1.2 DL budžets-1.partneru tipam'!Z31+'1.3 DL budžets-2.partneru tipam'!Z31</f>
        <v>0</v>
      </c>
      <c r="Z31" s="71"/>
      <c r="AA31" s="71"/>
      <c r="AB31" s="71"/>
      <c r="AC31" s="560"/>
      <c r="AD31" s="71"/>
      <c r="AE31" s="518"/>
      <c r="AF31" s="518"/>
      <c r="AG31" s="518"/>
      <c r="AH31" s="518"/>
      <c r="AI31" s="518"/>
      <c r="AJ31" s="518"/>
      <c r="AK31" s="518"/>
      <c r="AL31" s="518"/>
      <c r="AM31" s="518"/>
      <c r="AN31" s="518"/>
      <c r="AO31" s="518"/>
      <c r="AP31" s="518"/>
      <c r="AQ31" s="518"/>
      <c r="AR31" s="518"/>
      <c r="AS31" s="518"/>
      <c r="AT31" s="518"/>
      <c r="AU31" s="71"/>
      <c r="AV31" s="519"/>
      <c r="AW31" s="71"/>
      <c r="AX31" s="71"/>
      <c r="AY31" s="71"/>
      <c r="AZ31" s="71"/>
      <c r="BA31" s="71"/>
      <c r="BB31" s="71"/>
      <c r="BC31" s="71"/>
      <c r="BD31" s="71"/>
      <c r="BE31" s="71"/>
      <c r="BF31" s="71"/>
      <c r="BG31" s="71"/>
      <c r="BH31" s="71"/>
      <c r="BI31" s="71"/>
      <c r="BJ31" s="71"/>
      <c r="BK31" s="71"/>
      <c r="BL31" s="71"/>
      <c r="BM31" s="71"/>
      <c r="BN31" s="71"/>
      <c r="BO31" s="71"/>
      <c r="BP31" s="71"/>
    </row>
    <row r="32" spans="1:68" s="34" customFormat="1" ht="12" customHeight="1">
      <c r="A32" s="653" t="s">
        <v>470</v>
      </c>
      <c r="B32" s="656" t="s">
        <v>471</v>
      </c>
      <c r="C32" s="525">
        <f t="shared" si="7"/>
        <v>0</v>
      </c>
      <c r="D32" s="651" t="e">
        <f t="shared" si="11"/>
        <v>#DIV/0!</v>
      </c>
      <c r="E32" s="528">
        <f t="shared" si="8"/>
        <v>0</v>
      </c>
      <c r="F32" s="525">
        <f t="shared" si="9"/>
        <v>0</v>
      </c>
      <c r="G32" s="525" t="e">
        <f>'1.1 DL budžets-iesniedzējam'!H32+'1.2 DL budžets-1.partneru tipam'!H32+'1.3 DL budžets-2.partneru tipam'!H32</f>
        <v>#DIV/0!</v>
      </c>
      <c r="H32" s="525">
        <f>'1.1 DL budžets-iesniedzējam'!I32+'1.2 DL budžets-1.partneru tipam'!I32+'1.3 DL budžets-2.partneru tipam'!I32</f>
        <v>0</v>
      </c>
      <c r="I32" s="525">
        <f>'1.1 DL budžets-iesniedzējam'!J32+'1.2 DL budžets-1.partneru tipam'!J32+'1.3 DL budžets-2.partneru tipam'!J32</f>
        <v>0</v>
      </c>
      <c r="J32" s="525">
        <f>'1.1 DL budžets-iesniedzējam'!K32+'1.2 DL budžets-1.partneru tipam'!K32+'1.3 DL budžets-2.partneru tipam'!K32</f>
        <v>0</v>
      </c>
      <c r="K32" s="525">
        <f>'1.1 DL budžets-iesniedzējam'!L32+'1.2 DL budžets-1.partneru tipam'!L32+'1.3 DL budžets-2.partneru tipam'!L32</f>
        <v>0</v>
      </c>
      <c r="L32" s="525">
        <f>'1.1 DL budžets-iesniedzējam'!M32+'1.2 DL budžets-1.partneru tipam'!M32+'1.3 DL budžets-2.partneru tipam'!M32</f>
        <v>0</v>
      </c>
      <c r="M32" s="525">
        <f>'1.1 DL budžets-iesniedzējam'!N32+'1.2 DL budžets-1.partneru tipam'!N32+'1.3 DL budžets-2.partneru tipam'!N32</f>
        <v>0</v>
      </c>
      <c r="N32" s="525">
        <f>'1.1 DL budžets-iesniedzējam'!O32+'1.2 DL budžets-1.partneru tipam'!O32+'1.3 DL budžets-2.partneru tipam'!O32</f>
        <v>0</v>
      </c>
      <c r="O32" s="525">
        <f>'1.1 DL budžets-iesniedzējam'!P32+'1.2 DL budžets-1.partneru tipam'!P32+'1.3 DL budžets-2.partneru tipam'!P32</f>
        <v>0</v>
      </c>
      <c r="P32" s="525">
        <f>'1.1 DL budžets-iesniedzējam'!Q32+'1.2 DL budžets-1.partneru tipam'!Q32+'1.3 DL budžets-2.partneru tipam'!Q32</f>
        <v>0</v>
      </c>
      <c r="Q32" s="525">
        <f>'1.1 DL budžets-iesniedzējam'!R32+'1.2 DL budžets-1.partneru tipam'!R32+'1.3 DL budžets-2.partneru tipam'!R32</f>
        <v>0</v>
      </c>
      <c r="R32" s="525">
        <f>'1.1 DL budžets-iesniedzējam'!S32+'1.2 DL budžets-1.partneru tipam'!S32+'1.3 DL budžets-2.partneru tipam'!S32</f>
        <v>0</v>
      </c>
      <c r="S32" s="525">
        <f>'1.1 DL budžets-iesniedzējam'!T32+'1.2 DL budžets-1.partneru tipam'!T32+'1.3 DL budžets-2.partneru tipam'!T32</f>
        <v>0</v>
      </c>
      <c r="T32" s="525">
        <f>'1.1 DL budžets-iesniedzējam'!U32+'1.2 DL budžets-1.partneru tipam'!U32+'1.3 DL budžets-2.partneru tipam'!U32</f>
        <v>0</v>
      </c>
      <c r="U32" s="525">
        <f>'1.1 DL budžets-iesniedzējam'!V32+'1.2 DL budžets-1.partneru tipam'!V32+'1.3 DL budžets-2.partneru tipam'!V32</f>
        <v>0</v>
      </c>
      <c r="V32" s="525">
        <f>'1.1 DL budžets-iesniedzējam'!W32+'1.2 DL budžets-1.partneru tipam'!W32+'1.3 DL budžets-2.partneru tipam'!W32</f>
        <v>0</v>
      </c>
      <c r="W32" s="525">
        <f>'1.1 DL budžets-iesniedzējam'!X32+'1.2 DL budžets-1.partneru tipam'!X32+'1.3 DL budžets-2.partneru tipam'!X32</f>
        <v>0</v>
      </c>
      <c r="X32" s="525">
        <f>'1.1 DL budžets-iesniedzējam'!Y32+'1.2 DL budžets-1.partneru tipam'!Y32+'1.3 DL budžets-2.partneru tipam'!Y32</f>
        <v>0</v>
      </c>
      <c r="Y32" s="525">
        <f>'1.1 DL budžets-iesniedzējam'!Z32+'1.2 DL budžets-1.partneru tipam'!Z32+'1.3 DL budžets-2.partneru tipam'!Z32</f>
        <v>0</v>
      </c>
      <c r="Z32" s="71"/>
      <c r="AA32" s="71"/>
      <c r="AB32" s="71"/>
      <c r="AC32" s="560"/>
      <c r="AD32" s="71"/>
      <c r="AE32" s="518"/>
      <c r="AF32" s="518"/>
      <c r="AG32" s="518"/>
      <c r="AH32" s="518"/>
      <c r="AI32" s="518"/>
      <c r="AJ32" s="518"/>
      <c r="AK32" s="518"/>
      <c r="AL32" s="518"/>
      <c r="AM32" s="518"/>
      <c r="AN32" s="518"/>
      <c r="AO32" s="518"/>
      <c r="AP32" s="518"/>
      <c r="AQ32" s="518"/>
      <c r="AR32" s="518"/>
      <c r="AS32" s="518"/>
      <c r="AT32" s="518"/>
      <c r="AU32" s="71"/>
      <c r="AV32" s="519"/>
      <c r="AW32" s="71"/>
      <c r="AX32" s="71"/>
      <c r="AY32" s="71"/>
      <c r="AZ32" s="71"/>
      <c r="BA32" s="71"/>
      <c r="BB32" s="71"/>
      <c r="BC32" s="71"/>
      <c r="BD32" s="71"/>
      <c r="BE32" s="71"/>
      <c r="BF32" s="71"/>
      <c r="BG32" s="71"/>
      <c r="BH32" s="71"/>
      <c r="BI32" s="71"/>
      <c r="BJ32" s="71"/>
      <c r="BK32" s="71"/>
      <c r="BL32" s="71"/>
      <c r="BM32" s="71"/>
      <c r="BN32" s="71"/>
      <c r="BO32" s="71"/>
      <c r="BP32" s="71"/>
    </row>
    <row r="33" spans="1:69" s="34" customFormat="1" ht="12" customHeight="1">
      <c r="A33" s="654" t="s">
        <v>472</v>
      </c>
      <c r="B33" s="655" t="s">
        <v>473</v>
      </c>
      <c r="C33" s="652">
        <f t="shared" si="7"/>
        <v>0</v>
      </c>
      <c r="D33" s="651" t="e">
        <f t="shared" si="11"/>
        <v>#DIV/0!</v>
      </c>
      <c r="E33" s="528">
        <f t="shared" si="8"/>
        <v>0</v>
      </c>
      <c r="F33" s="652">
        <f t="shared" si="9"/>
        <v>0</v>
      </c>
      <c r="G33" s="525" t="e">
        <f>'1.1 DL budžets-iesniedzējam'!H33+'1.2 DL budžets-1.partneru tipam'!H33+'1.3 DL budžets-2.partneru tipam'!H33</f>
        <v>#DIV/0!</v>
      </c>
      <c r="H33" s="525">
        <f>'1.1 DL budžets-iesniedzējam'!I33+'1.2 DL budžets-1.partneru tipam'!I33+'1.3 DL budžets-2.partneru tipam'!I33</f>
        <v>0</v>
      </c>
      <c r="I33" s="525">
        <f>'1.1 DL budžets-iesniedzējam'!J33+'1.2 DL budžets-1.partneru tipam'!J33+'1.3 DL budžets-2.partneru tipam'!J33</f>
        <v>0</v>
      </c>
      <c r="J33" s="525">
        <f>'1.1 DL budžets-iesniedzējam'!K33+'1.2 DL budžets-1.partneru tipam'!K33+'1.3 DL budžets-2.partneru tipam'!K33</f>
        <v>0</v>
      </c>
      <c r="K33" s="525">
        <f>'1.1 DL budžets-iesniedzējam'!L33+'1.2 DL budžets-1.partneru tipam'!L33+'1.3 DL budžets-2.partneru tipam'!L33</f>
        <v>0</v>
      </c>
      <c r="L33" s="525">
        <f>'1.1 DL budžets-iesniedzējam'!M33+'1.2 DL budžets-1.partneru tipam'!M33+'1.3 DL budžets-2.partneru tipam'!M33</f>
        <v>0</v>
      </c>
      <c r="M33" s="525">
        <f>'1.1 DL budžets-iesniedzējam'!N33+'1.2 DL budžets-1.partneru tipam'!N33+'1.3 DL budžets-2.partneru tipam'!N33</f>
        <v>0</v>
      </c>
      <c r="N33" s="525">
        <f>'1.1 DL budžets-iesniedzējam'!O33+'1.2 DL budžets-1.partneru tipam'!O33+'1.3 DL budžets-2.partneru tipam'!O33</f>
        <v>0</v>
      </c>
      <c r="O33" s="525">
        <f>'1.1 DL budžets-iesniedzējam'!P33+'1.2 DL budžets-1.partneru tipam'!P33+'1.3 DL budžets-2.partneru tipam'!P33</f>
        <v>0</v>
      </c>
      <c r="P33" s="525">
        <f>'1.1 DL budžets-iesniedzējam'!Q33+'1.2 DL budžets-1.partneru tipam'!Q33+'1.3 DL budžets-2.partneru tipam'!Q33</f>
        <v>0</v>
      </c>
      <c r="Q33" s="525">
        <f>'1.1 DL budžets-iesniedzējam'!R33+'1.2 DL budžets-1.partneru tipam'!R33+'1.3 DL budžets-2.partneru tipam'!R33</f>
        <v>0</v>
      </c>
      <c r="R33" s="525">
        <f>'1.1 DL budžets-iesniedzējam'!S33+'1.2 DL budžets-1.partneru tipam'!S33+'1.3 DL budžets-2.partneru tipam'!S33</f>
        <v>0</v>
      </c>
      <c r="S33" s="525">
        <f>'1.1 DL budžets-iesniedzējam'!T33+'1.2 DL budžets-1.partneru tipam'!T33+'1.3 DL budžets-2.partneru tipam'!T33</f>
        <v>0</v>
      </c>
      <c r="T33" s="525">
        <f>'1.1 DL budžets-iesniedzējam'!U33+'1.2 DL budžets-1.partneru tipam'!U33+'1.3 DL budžets-2.partneru tipam'!U33</f>
        <v>0</v>
      </c>
      <c r="U33" s="525">
        <f>'1.1 DL budžets-iesniedzējam'!V33+'1.2 DL budžets-1.partneru tipam'!V33+'1.3 DL budžets-2.partneru tipam'!V33</f>
        <v>0</v>
      </c>
      <c r="V33" s="525">
        <f>'1.1 DL budžets-iesniedzējam'!W33+'1.2 DL budžets-1.partneru tipam'!W33+'1.3 DL budžets-2.partneru tipam'!W33</f>
        <v>0</v>
      </c>
      <c r="W33" s="525">
        <f>'1.1 DL budžets-iesniedzējam'!X33+'1.2 DL budžets-1.partneru tipam'!X33+'1.3 DL budžets-2.partneru tipam'!X33</f>
        <v>0</v>
      </c>
      <c r="X33" s="525">
        <f>'1.1 DL budžets-iesniedzējam'!Y33+'1.2 DL budžets-1.partneru tipam'!Y33+'1.3 DL budžets-2.partneru tipam'!Y33</f>
        <v>0</v>
      </c>
      <c r="Y33" s="525">
        <f>'1.1 DL budžets-iesniedzējam'!Z33+'1.2 DL budžets-1.partneru tipam'!Z33+'1.3 DL budžets-2.partneru tipam'!Z33</f>
        <v>0</v>
      </c>
      <c r="Z33" s="71"/>
      <c r="AA33" s="71"/>
      <c r="AB33" s="71"/>
      <c r="AC33" s="560"/>
      <c r="AD33" s="71"/>
      <c r="AE33" s="518"/>
      <c r="AF33" s="518"/>
      <c r="AG33" s="518"/>
      <c r="AH33" s="518"/>
      <c r="AI33" s="518"/>
      <c r="AJ33" s="518"/>
      <c r="AK33" s="518"/>
      <c r="AL33" s="518"/>
      <c r="AM33" s="518"/>
      <c r="AN33" s="518"/>
      <c r="AO33" s="518"/>
      <c r="AP33" s="518"/>
      <c r="AQ33" s="518"/>
      <c r="AR33" s="518"/>
      <c r="AS33" s="518"/>
      <c r="AT33" s="518"/>
      <c r="AU33" s="71"/>
      <c r="AV33" s="519"/>
      <c r="AW33" s="71"/>
      <c r="AX33" s="71"/>
      <c r="AY33" s="71"/>
      <c r="AZ33" s="71"/>
      <c r="BA33" s="71"/>
      <c r="BB33" s="71"/>
      <c r="BC33" s="71"/>
      <c r="BD33" s="71"/>
      <c r="BE33" s="71"/>
      <c r="BF33" s="71"/>
      <c r="BG33" s="71"/>
      <c r="BH33" s="71"/>
      <c r="BI33" s="71"/>
      <c r="BJ33" s="71"/>
      <c r="BK33" s="71"/>
      <c r="BL33" s="71"/>
      <c r="BM33" s="71"/>
      <c r="BN33" s="71"/>
      <c r="BO33" s="71"/>
      <c r="BP33" s="71"/>
    </row>
    <row r="34" spans="1:69" s="34" customFormat="1" ht="12" customHeight="1">
      <c r="A34" s="654" t="s">
        <v>474</v>
      </c>
      <c r="B34" s="655" t="s">
        <v>475</v>
      </c>
      <c r="C34" s="652">
        <f t="shared" si="7"/>
        <v>0</v>
      </c>
      <c r="D34" s="651" t="e">
        <f t="shared" si="11"/>
        <v>#DIV/0!</v>
      </c>
      <c r="E34" s="528">
        <f t="shared" si="8"/>
        <v>0</v>
      </c>
      <c r="F34" s="652">
        <f t="shared" si="9"/>
        <v>0</v>
      </c>
      <c r="G34" s="525" t="e">
        <f>'1.1 DL budžets-iesniedzējam'!H34+'1.2 DL budžets-1.partneru tipam'!H34+'1.3 DL budžets-2.partneru tipam'!H34</f>
        <v>#DIV/0!</v>
      </c>
      <c r="H34" s="525">
        <f>'1.1 DL budžets-iesniedzējam'!I34+'1.2 DL budžets-1.partneru tipam'!I34+'1.3 DL budžets-2.partneru tipam'!I34</f>
        <v>0</v>
      </c>
      <c r="I34" s="525">
        <f>'1.1 DL budžets-iesniedzējam'!J34+'1.2 DL budžets-1.partneru tipam'!J34+'1.3 DL budžets-2.partneru tipam'!J34</f>
        <v>0</v>
      </c>
      <c r="J34" s="525">
        <f>'1.1 DL budžets-iesniedzējam'!K34+'1.2 DL budžets-1.partneru tipam'!K34+'1.3 DL budžets-2.partneru tipam'!K34</f>
        <v>0</v>
      </c>
      <c r="K34" s="525">
        <f>'1.1 DL budžets-iesniedzējam'!L34+'1.2 DL budžets-1.partneru tipam'!L34+'1.3 DL budžets-2.partneru tipam'!L34</f>
        <v>0</v>
      </c>
      <c r="L34" s="525">
        <f>'1.1 DL budžets-iesniedzējam'!M34+'1.2 DL budžets-1.partneru tipam'!M34+'1.3 DL budžets-2.partneru tipam'!M34</f>
        <v>0</v>
      </c>
      <c r="M34" s="525">
        <f>'1.1 DL budžets-iesniedzējam'!N34+'1.2 DL budžets-1.partneru tipam'!N34+'1.3 DL budžets-2.partneru tipam'!N34</f>
        <v>0</v>
      </c>
      <c r="N34" s="525">
        <f>'1.1 DL budžets-iesniedzējam'!O34+'1.2 DL budžets-1.partneru tipam'!O34+'1.3 DL budžets-2.partneru tipam'!O34</f>
        <v>0</v>
      </c>
      <c r="O34" s="525">
        <f>'1.1 DL budžets-iesniedzējam'!P34+'1.2 DL budžets-1.partneru tipam'!P34+'1.3 DL budžets-2.partneru tipam'!P34</f>
        <v>0</v>
      </c>
      <c r="P34" s="525">
        <f>'1.1 DL budžets-iesniedzējam'!Q34+'1.2 DL budžets-1.partneru tipam'!Q34+'1.3 DL budžets-2.partneru tipam'!Q34</f>
        <v>0</v>
      </c>
      <c r="Q34" s="525">
        <f>'1.1 DL budžets-iesniedzējam'!R34+'1.2 DL budžets-1.partneru tipam'!R34+'1.3 DL budžets-2.partneru tipam'!R34</f>
        <v>0</v>
      </c>
      <c r="R34" s="525">
        <f>'1.1 DL budžets-iesniedzējam'!S34+'1.2 DL budžets-1.partneru tipam'!S34+'1.3 DL budžets-2.partneru tipam'!S34</f>
        <v>0</v>
      </c>
      <c r="S34" s="525">
        <f>'1.1 DL budžets-iesniedzējam'!T34+'1.2 DL budžets-1.partneru tipam'!T34+'1.3 DL budžets-2.partneru tipam'!T34</f>
        <v>0</v>
      </c>
      <c r="T34" s="525">
        <f>'1.1 DL budžets-iesniedzējam'!U34+'1.2 DL budžets-1.partneru tipam'!U34+'1.3 DL budžets-2.partneru tipam'!U34</f>
        <v>0</v>
      </c>
      <c r="U34" s="525">
        <f>'1.1 DL budžets-iesniedzējam'!V34+'1.2 DL budžets-1.partneru tipam'!V34+'1.3 DL budžets-2.partneru tipam'!V34</f>
        <v>0</v>
      </c>
      <c r="V34" s="525">
        <f>'1.1 DL budžets-iesniedzējam'!W34+'1.2 DL budžets-1.partneru tipam'!W34+'1.3 DL budžets-2.partneru tipam'!W34</f>
        <v>0</v>
      </c>
      <c r="W34" s="525">
        <f>'1.1 DL budžets-iesniedzējam'!X34+'1.2 DL budžets-1.partneru tipam'!X34+'1.3 DL budžets-2.partneru tipam'!X34</f>
        <v>0</v>
      </c>
      <c r="X34" s="525">
        <f>'1.1 DL budžets-iesniedzējam'!Y34+'1.2 DL budžets-1.partneru tipam'!Y34+'1.3 DL budžets-2.partneru tipam'!Y34</f>
        <v>0</v>
      </c>
      <c r="Y34" s="525">
        <f>'1.1 DL budžets-iesniedzējam'!Z34+'1.2 DL budžets-1.partneru tipam'!Z34+'1.3 DL budžets-2.partneru tipam'!Z34</f>
        <v>0</v>
      </c>
      <c r="Z34" s="71"/>
      <c r="AA34" s="71"/>
      <c r="AB34" s="71"/>
      <c r="AC34" s="560"/>
      <c r="AD34" s="71"/>
      <c r="AE34" s="518"/>
      <c r="AF34" s="518"/>
      <c r="AG34" s="518"/>
      <c r="AH34" s="518"/>
      <c r="AI34" s="518"/>
      <c r="AJ34" s="518"/>
      <c r="AK34" s="518"/>
      <c r="AL34" s="518"/>
      <c r="AM34" s="518"/>
      <c r="AN34" s="518"/>
      <c r="AO34" s="518"/>
      <c r="AP34" s="518"/>
      <c r="AQ34" s="518"/>
      <c r="AR34" s="518"/>
      <c r="AS34" s="518"/>
      <c r="AT34" s="518"/>
      <c r="AU34" s="71"/>
      <c r="AV34" s="519"/>
      <c r="AW34" s="71"/>
      <c r="AX34" s="71"/>
      <c r="AY34" s="71"/>
      <c r="AZ34" s="71"/>
      <c r="BA34" s="71"/>
      <c r="BB34" s="71"/>
      <c r="BC34" s="71"/>
      <c r="BD34" s="71"/>
      <c r="BE34" s="71"/>
      <c r="BF34" s="71"/>
      <c r="BG34" s="71"/>
      <c r="BH34" s="71"/>
      <c r="BI34" s="71"/>
      <c r="BJ34" s="71"/>
      <c r="BK34" s="71"/>
      <c r="BL34" s="71"/>
      <c r="BM34" s="71"/>
      <c r="BN34" s="71"/>
      <c r="BO34" s="71"/>
      <c r="BP34" s="71"/>
    </row>
    <row r="35" spans="1:69" s="34" customFormat="1" ht="12" customHeight="1">
      <c r="A35" s="654" t="s">
        <v>476</v>
      </c>
      <c r="B35" s="655" t="s">
        <v>477</v>
      </c>
      <c r="C35" s="652">
        <f t="shared" si="7"/>
        <v>0</v>
      </c>
      <c r="D35" s="651" t="e">
        <f t="shared" si="11"/>
        <v>#DIV/0!</v>
      </c>
      <c r="E35" s="528">
        <f t="shared" si="8"/>
        <v>0</v>
      </c>
      <c r="F35" s="652">
        <f t="shared" si="9"/>
        <v>0</v>
      </c>
      <c r="G35" s="525" t="e">
        <f>'1.1 DL budžets-iesniedzējam'!H35+'1.2 DL budžets-1.partneru tipam'!H35+'1.3 DL budžets-2.partneru tipam'!H35</f>
        <v>#DIV/0!</v>
      </c>
      <c r="H35" s="525">
        <f>'1.1 DL budžets-iesniedzējam'!I35+'1.2 DL budžets-1.partneru tipam'!I35+'1.3 DL budžets-2.partneru tipam'!I35</f>
        <v>0</v>
      </c>
      <c r="I35" s="525">
        <f>'1.1 DL budžets-iesniedzējam'!J35+'1.2 DL budžets-1.partneru tipam'!J35+'1.3 DL budžets-2.partneru tipam'!J35</f>
        <v>0</v>
      </c>
      <c r="J35" s="525">
        <f>'1.1 DL budžets-iesniedzējam'!K35+'1.2 DL budžets-1.partneru tipam'!K35+'1.3 DL budžets-2.partneru tipam'!K35</f>
        <v>0</v>
      </c>
      <c r="K35" s="525">
        <f>'1.1 DL budžets-iesniedzējam'!L35+'1.2 DL budžets-1.partneru tipam'!L35+'1.3 DL budžets-2.partneru tipam'!L35</f>
        <v>0</v>
      </c>
      <c r="L35" s="525">
        <f>'1.1 DL budžets-iesniedzējam'!M35+'1.2 DL budžets-1.partneru tipam'!M35+'1.3 DL budžets-2.partneru tipam'!M35</f>
        <v>0</v>
      </c>
      <c r="M35" s="525">
        <f>'1.1 DL budžets-iesniedzējam'!N35+'1.2 DL budžets-1.partneru tipam'!N35+'1.3 DL budžets-2.partneru tipam'!N35</f>
        <v>0</v>
      </c>
      <c r="N35" s="525">
        <f>'1.1 DL budžets-iesniedzējam'!O35+'1.2 DL budžets-1.partneru tipam'!O35+'1.3 DL budžets-2.partneru tipam'!O35</f>
        <v>0</v>
      </c>
      <c r="O35" s="525">
        <f>'1.1 DL budžets-iesniedzējam'!P35+'1.2 DL budžets-1.partneru tipam'!P35+'1.3 DL budžets-2.partneru tipam'!P35</f>
        <v>0</v>
      </c>
      <c r="P35" s="525">
        <f>'1.1 DL budžets-iesniedzējam'!Q35+'1.2 DL budžets-1.partneru tipam'!Q35+'1.3 DL budžets-2.partneru tipam'!Q35</f>
        <v>0</v>
      </c>
      <c r="Q35" s="525">
        <f>'1.1 DL budžets-iesniedzējam'!R35+'1.2 DL budžets-1.partneru tipam'!R35+'1.3 DL budžets-2.partneru tipam'!R35</f>
        <v>0</v>
      </c>
      <c r="R35" s="525">
        <f>'1.1 DL budžets-iesniedzējam'!S35+'1.2 DL budžets-1.partneru tipam'!S35+'1.3 DL budžets-2.partneru tipam'!S35</f>
        <v>0</v>
      </c>
      <c r="S35" s="525">
        <f>'1.1 DL budžets-iesniedzējam'!T35+'1.2 DL budžets-1.partneru tipam'!T35+'1.3 DL budžets-2.partneru tipam'!T35</f>
        <v>0</v>
      </c>
      <c r="T35" s="525">
        <f>'1.1 DL budžets-iesniedzējam'!U35+'1.2 DL budžets-1.partneru tipam'!U35+'1.3 DL budžets-2.partneru tipam'!U35</f>
        <v>0</v>
      </c>
      <c r="U35" s="525">
        <f>'1.1 DL budžets-iesniedzējam'!V35+'1.2 DL budžets-1.partneru tipam'!V35+'1.3 DL budžets-2.partneru tipam'!V35</f>
        <v>0</v>
      </c>
      <c r="V35" s="525">
        <f>'1.1 DL budžets-iesniedzējam'!W35+'1.2 DL budžets-1.partneru tipam'!W35+'1.3 DL budžets-2.partneru tipam'!W35</f>
        <v>0</v>
      </c>
      <c r="W35" s="525">
        <f>'1.1 DL budžets-iesniedzējam'!X35+'1.2 DL budžets-1.partneru tipam'!X35+'1.3 DL budžets-2.partneru tipam'!X35</f>
        <v>0</v>
      </c>
      <c r="X35" s="525">
        <f>'1.1 DL budžets-iesniedzējam'!Y35+'1.2 DL budžets-1.partneru tipam'!Y35+'1.3 DL budžets-2.partneru tipam'!Y35</f>
        <v>0</v>
      </c>
      <c r="Y35" s="525">
        <f>'1.1 DL budžets-iesniedzējam'!Z35+'1.2 DL budžets-1.partneru tipam'!Z35+'1.3 DL budžets-2.partneru tipam'!Z35</f>
        <v>0</v>
      </c>
      <c r="Z35" s="71"/>
      <c r="AA35" s="71"/>
      <c r="AB35" s="71"/>
      <c r="AC35" s="560"/>
      <c r="AD35" s="71"/>
      <c r="AE35" s="518"/>
      <c r="AF35" s="518"/>
      <c r="AG35" s="518"/>
      <c r="AH35" s="518"/>
      <c r="AI35" s="518"/>
      <c r="AJ35" s="518"/>
      <c r="AK35" s="518"/>
      <c r="AL35" s="518"/>
      <c r="AM35" s="518"/>
      <c r="AN35" s="518"/>
      <c r="AO35" s="518"/>
      <c r="AP35" s="518"/>
      <c r="AQ35" s="518"/>
      <c r="AR35" s="518"/>
      <c r="AS35" s="518"/>
      <c r="AT35" s="518"/>
      <c r="AU35" s="71"/>
      <c r="AV35" s="519"/>
      <c r="AW35" s="71"/>
      <c r="AX35" s="71"/>
      <c r="AY35" s="71"/>
      <c r="AZ35" s="71"/>
      <c r="BA35" s="71"/>
      <c r="BB35" s="71"/>
      <c r="BC35" s="71"/>
      <c r="BD35" s="71"/>
      <c r="BE35" s="71"/>
      <c r="BF35" s="71"/>
      <c r="BG35" s="71"/>
      <c r="BH35" s="71"/>
      <c r="BI35" s="71"/>
      <c r="BJ35" s="71"/>
      <c r="BK35" s="71"/>
      <c r="BL35" s="71"/>
      <c r="BM35" s="71"/>
      <c r="BN35" s="71"/>
      <c r="BO35" s="71"/>
      <c r="BP35" s="71"/>
    </row>
    <row r="36" spans="1:69" s="34" customFormat="1" ht="12" customHeight="1">
      <c r="A36" s="653" t="s">
        <v>478</v>
      </c>
      <c r="B36" s="656" t="s">
        <v>479</v>
      </c>
      <c r="C36" s="525">
        <f t="shared" si="7"/>
        <v>0</v>
      </c>
      <c r="D36" s="651" t="e">
        <f t="shared" si="11"/>
        <v>#DIV/0!</v>
      </c>
      <c r="E36" s="528">
        <f t="shared" si="8"/>
        <v>0</v>
      </c>
      <c r="F36" s="525">
        <f t="shared" si="9"/>
        <v>0</v>
      </c>
      <c r="G36" s="525" t="e">
        <f>'1.1 DL budžets-iesniedzējam'!H36+'1.2 DL budžets-1.partneru tipam'!H36+'1.3 DL budžets-2.partneru tipam'!H36</f>
        <v>#DIV/0!</v>
      </c>
      <c r="H36" s="525">
        <f>'1.1 DL budžets-iesniedzējam'!I36+'1.2 DL budžets-1.partneru tipam'!I36+'1.3 DL budžets-2.partneru tipam'!I36</f>
        <v>0</v>
      </c>
      <c r="I36" s="525">
        <f>'1.1 DL budžets-iesniedzējam'!J36+'1.2 DL budžets-1.partneru tipam'!J36+'1.3 DL budžets-2.partneru tipam'!J36</f>
        <v>0</v>
      </c>
      <c r="J36" s="525">
        <f>'1.1 DL budžets-iesniedzējam'!K36+'1.2 DL budžets-1.partneru tipam'!K36+'1.3 DL budžets-2.partneru tipam'!K36</f>
        <v>0</v>
      </c>
      <c r="K36" s="525">
        <f>'1.1 DL budžets-iesniedzējam'!L36+'1.2 DL budžets-1.partneru tipam'!L36+'1.3 DL budžets-2.partneru tipam'!L36</f>
        <v>0</v>
      </c>
      <c r="L36" s="525">
        <f>'1.1 DL budžets-iesniedzējam'!M36+'1.2 DL budžets-1.partneru tipam'!M36+'1.3 DL budžets-2.partneru tipam'!M36</f>
        <v>0</v>
      </c>
      <c r="M36" s="525">
        <f>'1.1 DL budžets-iesniedzējam'!N36+'1.2 DL budžets-1.partneru tipam'!N36+'1.3 DL budžets-2.partneru tipam'!N36</f>
        <v>0</v>
      </c>
      <c r="N36" s="525">
        <f>'1.1 DL budžets-iesniedzējam'!O36+'1.2 DL budžets-1.partneru tipam'!O36+'1.3 DL budžets-2.partneru tipam'!O36</f>
        <v>0</v>
      </c>
      <c r="O36" s="525">
        <f>'1.1 DL budžets-iesniedzējam'!P36+'1.2 DL budžets-1.partneru tipam'!P36+'1.3 DL budžets-2.partneru tipam'!P36</f>
        <v>0</v>
      </c>
      <c r="P36" s="525">
        <f>'1.1 DL budžets-iesniedzējam'!Q36+'1.2 DL budžets-1.partneru tipam'!Q36+'1.3 DL budžets-2.partneru tipam'!Q36</f>
        <v>0</v>
      </c>
      <c r="Q36" s="525">
        <f>'1.1 DL budžets-iesniedzējam'!R36+'1.2 DL budžets-1.partneru tipam'!R36+'1.3 DL budžets-2.partneru tipam'!R36</f>
        <v>0</v>
      </c>
      <c r="R36" s="525">
        <f>'1.1 DL budžets-iesniedzējam'!S36+'1.2 DL budžets-1.partneru tipam'!S36+'1.3 DL budžets-2.partneru tipam'!S36</f>
        <v>0</v>
      </c>
      <c r="S36" s="525">
        <f>'1.1 DL budžets-iesniedzējam'!T36+'1.2 DL budžets-1.partneru tipam'!T36+'1.3 DL budžets-2.partneru tipam'!T36</f>
        <v>0</v>
      </c>
      <c r="T36" s="525">
        <f>'1.1 DL budžets-iesniedzējam'!U36+'1.2 DL budžets-1.partneru tipam'!U36+'1.3 DL budžets-2.partneru tipam'!U36</f>
        <v>0</v>
      </c>
      <c r="U36" s="525">
        <f>'1.1 DL budžets-iesniedzējam'!V36+'1.2 DL budžets-1.partneru tipam'!V36+'1.3 DL budžets-2.partneru tipam'!V36</f>
        <v>0</v>
      </c>
      <c r="V36" s="525">
        <f>'1.1 DL budžets-iesniedzējam'!W36+'1.2 DL budžets-1.partneru tipam'!W36+'1.3 DL budžets-2.partneru tipam'!W36</f>
        <v>0</v>
      </c>
      <c r="W36" s="525">
        <f>'1.1 DL budžets-iesniedzējam'!X36+'1.2 DL budžets-1.partneru tipam'!X36+'1.3 DL budžets-2.partneru tipam'!X36</f>
        <v>0</v>
      </c>
      <c r="X36" s="525">
        <f>'1.1 DL budžets-iesniedzējam'!Y36+'1.2 DL budžets-1.partneru tipam'!Y36+'1.3 DL budžets-2.partneru tipam'!Y36</f>
        <v>0</v>
      </c>
      <c r="Y36" s="525">
        <f>'1.1 DL budžets-iesniedzējam'!Z36+'1.2 DL budžets-1.partneru tipam'!Z36+'1.3 DL budžets-2.partneru tipam'!Z36</f>
        <v>0</v>
      </c>
      <c r="Z36" s="71"/>
      <c r="AA36" s="71"/>
      <c r="AB36" s="71"/>
      <c r="AC36" s="560"/>
      <c r="AD36" s="71"/>
      <c r="AE36" s="518"/>
      <c r="AF36" s="518"/>
      <c r="AG36" s="518"/>
      <c r="AH36" s="518"/>
      <c r="AI36" s="518"/>
      <c r="AJ36" s="518"/>
      <c r="AK36" s="518"/>
      <c r="AL36" s="518"/>
      <c r="AM36" s="518"/>
      <c r="AN36" s="518"/>
      <c r="AO36" s="518"/>
      <c r="AP36" s="518"/>
      <c r="AQ36" s="518"/>
      <c r="AR36" s="518"/>
      <c r="AS36" s="518"/>
      <c r="AT36" s="518"/>
      <c r="AU36" s="71"/>
      <c r="AV36" s="519"/>
      <c r="AW36" s="71"/>
      <c r="AX36" s="71"/>
      <c r="AY36" s="71"/>
      <c r="AZ36" s="71"/>
      <c r="BA36" s="71"/>
      <c r="BB36" s="71"/>
      <c r="BC36" s="71"/>
      <c r="BD36" s="71"/>
      <c r="BE36" s="71"/>
      <c r="BF36" s="71"/>
      <c r="BG36" s="71"/>
      <c r="BH36" s="71"/>
      <c r="BI36" s="71"/>
      <c r="BJ36" s="71"/>
      <c r="BK36" s="71"/>
      <c r="BL36" s="71"/>
      <c r="BM36" s="71"/>
      <c r="BN36" s="71"/>
      <c r="BO36" s="71"/>
      <c r="BP36" s="71"/>
    </row>
    <row r="37" spans="1:69" s="34" customFormat="1" ht="12" customHeight="1">
      <c r="A37" s="653">
        <v>10</v>
      </c>
      <c r="B37" s="656" t="s">
        <v>217</v>
      </c>
      <c r="C37" s="525">
        <f t="shared" si="7"/>
        <v>0</v>
      </c>
      <c r="D37" s="651" t="e">
        <f t="shared" si="11"/>
        <v>#DIV/0!</v>
      </c>
      <c r="E37" s="528">
        <f t="shared" si="8"/>
        <v>0</v>
      </c>
      <c r="F37" s="525">
        <f t="shared" si="9"/>
        <v>0</v>
      </c>
      <c r="G37" s="525" t="e">
        <f>'1.1 DL budžets-iesniedzējam'!H37+'1.2 DL budžets-1.partneru tipam'!H37+'1.3 DL budžets-2.partneru tipam'!H37</f>
        <v>#DIV/0!</v>
      </c>
      <c r="H37" s="525">
        <f>'1.1 DL budžets-iesniedzējam'!I37+'1.2 DL budžets-1.partneru tipam'!I37+'1.3 DL budžets-2.partneru tipam'!I37</f>
        <v>0</v>
      </c>
      <c r="I37" s="525">
        <f>'1.1 DL budžets-iesniedzējam'!J37+'1.2 DL budžets-1.partneru tipam'!J37+'1.3 DL budžets-2.partneru tipam'!J37</f>
        <v>0</v>
      </c>
      <c r="J37" s="525">
        <f>'1.1 DL budžets-iesniedzējam'!K37+'1.2 DL budžets-1.partneru tipam'!K37+'1.3 DL budžets-2.partneru tipam'!K37</f>
        <v>0</v>
      </c>
      <c r="K37" s="525">
        <f>'1.1 DL budžets-iesniedzējam'!L37+'1.2 DL budžets-1.partneru tipam'!L37+'1.3 DL budžets-2.partneru tipam'!L37</f>
        <v>0</v>
      </c>
      <c r="L37" s="525">
        <f>'1.1 DL budžets-iesniedzējam'!M37+'1.2 DL budžets-1.partneru tipam'!M37+'1.3 DL budžets-2.partneru tipam'!M37</f>
        <v>0</v>
      </c>
      <c r="M37" s="525">
        <f>'1.1 DL budžets-iesniedzējam'!N37+'1.2 DL budžets-1.partneru tipam'!N37+'1.3 DL budžets-2.partneru tipam'!N37</f>
        <v>0</v>
      </c>
      <c r="N37" s="525">
        <f>'1.1 DL budžets-iesniedzējam'!O37+'1.2 DL budžets-1.partneru tipam'!O37+'1.3 DL budžets-2.partneru tipam'!O37</f>
        <v>0</v>
      </c>
      <c r="O37" s="525">
        <f>'1.1 DL budžets-iesniedzējam'!P37+'1.2 DL budžets-1.partneru tipam'!P37+'1.3 DL budžets-2.partneru tipam'!P37</f>
        <v>0</v>
      </c>
      <c r="P37" s="525">
        <f>'1.1 DL budžets-iesniedzējam'!Q37+'1.2 DL budžets-1.partneru tipam'!Q37+'1.3 DL budžets-2.partneru tipam'!Q37</f>
        <v>0</v>
      </c>
      <c r="Q37" s="525">
        <f>'1.1 DL budžets-iesniedzējam'!R37+'1.2 DL budžets-1.partneru tipam'!R37+'1.3 DL budžets-2.partneru tipam'!R37</f>
        <v>0</v>
      </c>
      <c r="R37" s="525">
        <f>'1.1 DL budžets-iesniedzējam'!S37+'1.2 DL budžets-1.partneru tipam'!S37+'1.3 DL budžets-2.partneru tipam'!S37</f>
        <v>0</v>
      </c>
      <c r="S37" s="525">
        <f>'1.1 DL budžets-iesniedzējam'!T37+'1.2 DL budžets-1.partneru tipam'!T37+'1.3 DL budžets-2.partneru tipam'!T37</f>
        <v>0</v>
      </c>
      <c r="T37" s="525">
        <f>'1.1 DL budžets-iesniedzējam'!U37+'1.2 DL budžets-1.partneru tipam'!U37+'1.3 DL budžets-2.partneru tipam'!U37</f>
        <v>0</v>
      </c>
      <c r="U37" s="525">
        <f>'1.1 DL budžets-iesniedzējam'!V37+'1.2 DL budžets-1.partneru tipam'!V37+'1.3 DL budžets-2.partneru tipam'!V37</f>
        <v>0</v>
      </c>
      <c r="V37" s="525">
        <f>'1.1 DL budžets-iesniedzējam'!W37+'1.2 DL budžets-1.partneru tipam'!W37+'1.3 DL budžets-2.partneru tipam'!W37</f>
        <v>0</v>
      </c>
      <c r="W37" s="525">
        <f>'1.1 DL budžets-iesniedzējam'!X37+'1.2 DL budžets-1.partneru tipam'!X37+'1.3 DL budžets-2.partneru tipam'!X37</f>
        <v>0</v>
      </c>
      <c r="X37" s="525">
        <f>'1.1 DL budžets-iesniedzējam'!Y37+'1.2 DL budžets-1.partneru tipam'!Y37+'1.3 DL budžets-2.partneru tipam'!Y37</f>
        <v>0</v>
      </c>
      <c r="Y37" s="525">
        <f>'1.1 DL budžets-iesniedzējam'!Z37+'1.2 DL budžets-1.partneru tipam'!Z37+'1.3 DL budžets-2.partneru tipam'!Z37</f>
        <v>0</v>
      </c>
      <c r="Z37" s="71"/>
      <c r="AA37" s="71"/>
      <c r="AB37" s="71"/>
      <c r="AC37" s="560"/>
      <c r="AD37" s="71"/>
      <c r="AE37" s="518"/>
      <c r="AF37" s="518"/>
      <c r="AG37" s="518"/>
      <c r="AH37" s="518"/>
      <c r="AI37" s="518"/>
      <c r="AJ37" s="518"/>
      <c r="AK37" s="518"/>
      <c r="AL37" s="518"/>
      <c r="AM37" s="518"/>
      <c r="AN37" s="518"/>
      <c r="AO37" s="518"/>
      <c r="AP37" s="518"/>
      <c r="AQ37" s="518"/>
      <c r="AR37" s="518"/>
      <c r="AS37" s="518"/>
      <c r="AT37" s="518"/>
      <c r="AU37" s="71"/>
      <c r="AV37" s="519"/>
      <c r="AW37" s="71"/>
      <c r="AX37" s="71"/>
      <c r="AY37" s="71"/>
      <c r="AZ37" s="71"/>
      <c r="BA37" s="71"/>
      <c r="BB37" s="71"/>
      <c r="BC37" s="71"/>
      <c r="BD37" s="71"/>
      <c r="BE37" s="71"/>
      <c r="BF37" s="71"/>
      <c r="BG37" s="71"/>
      <c r="BH37" s="71"/>
      <c r="BI37" s="71"/>
      <c r="BJ37" s="71"/>
      <c r="BK37" s="71"/>
      <c r="BL37" s="71"/>
      <c r="BM37" s="71"/>
      <c r="BN37" s="71"/>
      <c r="BO37" s="71"/>
      <c r="BP37" s="71"/>
    </row>
    <row r="38" spans="1:69" s="34" customFormat="1" ht="12" customHeight="1">
      <c r="A38" s="653" t="s">
        <v>480</v>
      </c>
      <c r="B38" s="656" t="s">
        <v>481</v>
      </c>
      <c r="C38" s="525">
        <f t="shared" si="7"/>
        <v>0</v>
      </c>
      <c r="D38" s="651" t="e">
        <f t="shared" si="11"/>
        <v>#DIV/0!</v>
      </c>
      <c r="E38" s="528">
        <f t="shared" si="8"/>
        <v>0</v>
      </c>
      <c r="F38" s="525">
        <f t="shared" si="9"/>
        <v>0</v>
      </c>
      <c r="G38" s="525" t="e">
        <f>'1.1 DL budžets-iesniedzējam'!H38+'1.2 DL budžets-1.partneru tipam'!H38+'1.3 DL budžets-2.partneru tipam'!H38</f>
        <v>#DIV/0!</v>
      </c>
      <c r="H38" s="525">
        <f>'1.1 DL budžets-iesniedzējam'!I38+'1.2 DL budžets-1.partneru tipam'!I38+'1.3 DL budžets-2.partneru tipam'!I38</f>
        <v>0</v>
      </c>
      <c r="I38" s="525">
        <f>'1.1 DL budžets-iesniedzējam'!J38+'1.2 DL budžets-1.partneru tipam'!J38+'1.3 DL budžets-2.partneru tipam'!J38</f>
        <v>0</v>
      </c>
      <c r="J38" s="525">
        <f>'1.1 DL budžets-iesniedzējam'!K38+'1.2 DL budžets-1.partneru tipam'!K38+'1.3 DL budžets-2.partneru tipam'!K38</f>
        <v>0</v>
      </c>
      <c r="K38" s="525">
        <f>'1.1 DL budžets-iesniedzējam'!L38+'1.2 DL budžets-1.partneru tipam'!L38+'1.3 DL budžets-2.partneru tipam'!L38</f>
        <v>0</v>
      </c>
      <c r="L38" s="525">
        <f>'1.1 DL budžets-iesniedzējam'!M38+'1.2 DL budžets-1.partneru tipam'!M38+'1.3 DL budžets-2.partneru tipam'!M38</f>
        <v>0</v>
      </c>
      <c r="M38" s="525">
        <f>'1.1 DL budžets-iesniedzējam'!N38+'1.2 DL budžets-1.partneru tipam'!N38+'1.3 DL budžets-2.partneru tipam'!N38</f>
        <v>0</v>
      </c>
      <c r="N38" s="525">
        <f>'1.1 DL budžets-iesniedzējam'!O38+'1.2 DL budžets-1.partneru tipam'!O38+'1.3 DL budžets-2.partneru tipam'!O38</f>
        <v>0</v>
      </c>
      <c r="O38" s="525">
        <f>'1.1 DL budžets-iesniedzējam'!P38+'1.2 DL budžets-1.partneru tipam'!P38+'1.3 DL budžets-2.partneru tipam'!P38</f>
        <v>0</v>
      </c>
      <c r="P38" s="525">
        <f>'1.1 DL budžets-iesniedzējam'!Q38+'1.2 DL budžets-1.partneru tipam'!Q38+'1.3 DL budžets-2.partneru tipam'!Q38</f>
        <v>0</v>
      </c>
      <c r="Q38" s="525">
        <f>'1.1 DL budžets-iesniedzējam'!R38+'1.2 DL budžets-1.partneru tipam'!R38+'1.3 DL budžets-2.partneru tipam'!R38</f>
        <v>0</v>
      </c>
      <c r="R38" s="525">
        <f>'1.1 DL budžets-iesniedzējam'!S38+'1.2 DL budžets-1.partneru tipam'!S38+'1.3 DL budžets-2.partneru tipam'!S38</f>
        <v>0</v>
      </c>
      <c r="S38" s="525">
        <f>'1.1 DL budžets-iesniedzējam'!T38+'1.2 DL budžets-1.partneru tipam'!T38+'1.3 DL budžets-2.partneru tipam'!T38</f>
        <v>0</v>
      </c>
      <c r="T38" s="525">
        <f>'1.1 DL budžets-iesniedzējam'!U38+'1.2 DL budžets-1.partneru tipam'!U38+'1.3 DL budžets-2.partneru tipam'!U38</f>
        <v>0</v>
      </c>
      <c r="U38" s="525">
        <f>'1.1 DL budžets-iesniedzējam'!V38+'1.2 DL budžets-1.partneru tipam'!V38+'1.3 DL budžets-2.partneru tipam'!V38</f>
        <v>0</v>
      </c>
      <c r="V38" s="525">
        <f>'1.1 DL budžets-iesniedzējam'!W38+'1.2 DL budžets-1.partneru tipam'!W38+'1.3 DL budžets-2.partneru tipam'!W38</f>
        <v>0</v>
      </c>
      <c r="W38" s="525">
        <f>'1.1 DL budžets-iesniedzējam'!X38+'1.2 DL budžets-1.partneru tipam'!X38+'1.3 DL budžets-2.partneru tipam'!X38</f>
        <v>0</v>
      </c>
      <c r="X38" s="525">
        <f>'1.1 DL budžets-iesniedzējam'!Y38+'1.2 DL budžets-1.partneru tipam'!Y38+'1.3 DL budžets-2.partneru tipam'!Y38</f>
        <v>0</v>
      </c>
      <c r="Y38" s="525">
        <f>'1.1 DL budžets-iesniedzējam'!Z38+'1.2 DL budžets-1.partneru tipam'!Z38+'1.3 DL budžets-2.partneru tipam'!Z38</f>
        <v>0</v>
      </c>
      <c r="Z38" s="71"/>
      <c r="AA38" s="71"/>
      <c r="AB38" s="71"/>
      <c r="AC38" s="560"/>
      <c r="AD38" s="71"/>
      <c r="AE38" s="518"/>
      <c r="AF38" s="518"/>
      <c r="AG38" s="518"/>
      <c r="AH38" s="518"/>
      <c r="AI38" s="518"/>
      <c r="AJ38" s="518"/>
      <c r="AK38" s="518"/>
      <c r="AL38" s="518"/>
      <c r="AM38" s="518"/>
      <c r="AN38" s="518"/>
      <c r="AO38" s="518"/>
      <c r="AP38" s="518"/>
      <c r="AQ38" s="518"/>
      <c r="AR38" s="518"/>
      <c r="AS38" s="518"/>
      <c r="AT38" s="518"/>
      <c r="AU38" s="71"/>
      <c r="AV38" s="519"/>
      <c r="AW38" s="71"/>
      <c r="AX38" s="71"/>
      <c r="AY38" s="71"/>
      <c r="AZ38" s="71"/>
      <c r="BA38" s="71"/>
      <c r="BB38" s="71"/>
      <c r="BC38" s="71"/>
      <c r="BD38" s="71"/>
      <c r="BE38" s="71"/>
      <c r="BF38" s="71"/>
      <c r="BG38" s="71"/>
      <c r="BH38" s="71"/>
      <c r="BI38" s="71"/>
      <c r="BJ38" s="71"/>
      <c r="BK38" s="71"/>
      <c r="BL38" s="71"/>
      <c r="BM38" s="71"/>
      <c r="BN38" s="71"/>
      <c r="BO38" s="71"/>
      <c r="BP38" s="71"/>
    </row>
    <row r="39" spans="1:69" s="34" customFormat="1" ht="12" customHeight="1">
      <c r="A39" s="654" t="s">
        <v>482</v>
      </c>
      <c r="B39" s="655" t="s">
        <v>217</v>
      </c>
      <c r="C39" s="652">
        <f t="shared" si="7"/>
        <v>0</v>
      </c>
      <c r="D39" s="651" t="e">
        <f t="shared" si="11"/>
        <v>#DIV/0!</v>
      </c>
      <c r="E39" s="528">
        <f t="shared" si="8"/>
        <v>0</v>
      </c>
      <c r="F39" s="652">
        <f t="shared" si="9"/>
        <v>0</v>
      </c>
      <c r="G39" s="525" t="e">
        <f>'1.1 DL budžets-iesniedzējam'!H39+'1.2 DL budžets-1.partneru tipam'!H39+'1.3 DL budžets-2.partneru tipam'!H39</f>
        <v>#DIV/0!</v>
      </c>
      <c r="H39" s="525">
        <f>'1.1 DL budžets-iesniedzējam'!I39+'1.2 DL budžets-1.partneru tipam'!I39+'1.3 DL budžets-2.partneru tipam'!I39</f>
        <v>0</v>
      </c>
      <c r="I39" s="525">
        <f>'1.1 DL budžets-iesniedzējam'!J39+'1.2 DL budžets-1.partneru tipam'!J39+'1.3 DL budžets-2.partneru tipam'!J39</f>
        <v>0</v>
      </c>
      <c r="J39" s="525">
        <f>'1.1 DL budžets-iesniedzējam'!K39+'1.2 DL budžets-1.partneru tipam'!K39+'1.3 DL budžets-2.partneru tipam'!K39</f>
        <v>0</v>
      </c>
      <c r="K39" s="525">
        <f>'1.1 DL budžets-iesniedzējam'!L39+'1.2 DL budžets-1.partneru tipam'!L39+'1.3 DL budžets-2.partneru tipam'!L39</f>
        <v>0</v>
      </c>
      <c r="L39" s="525">
        <f>'1.1 DL budžets-iesniedzējam'!M39+'1.2 DL budžets-1.partneru tipam'!M39+'1.3 DL budžets-2.partneru tipam'!M39</f>
        <v>0</v>
      </c>
      <c r="M39" s="525">
        <f>'1.1 DL budžets-iesniedzējam'!N39+'1.2 DL budžets-1.partneru tipam'!N39+'1.3 DL budžets-2.partneru tipam'!N39</f>
        <v>0</v>
      </c>
      <c r="N39" s="525">
        <f>'1.1 DL budžets-iesniedzējam'!O39+'1.2 DL budžets-1.partneru tipam'!O39+'1.3 DL budžets-2.partneru tipam'!O39</f>
        <v>0</v>
      </c>
      <c r="O39" s="525">
        <f>'1.1 DL budžets-iesniedzējam'!P39+'1.2 DL budžets-1.partneru tipam'!P39+'1.3 DL budžets-2.partneru tipam'!P39</f>
        <v>0</v>
      </c>
      <c r="P39" s="525">
        <f>'1.1 DL budžets-iesniedzējam'!Q39+'1.2 DL budžets-1.partneru tipam'!Q39+'1.3 DL budžets-2.partneru tipam'!Q39</f>
        <v>0</v>
      </c>
      <c r="Q39" s="525">
        <f>'1.1 DL budžets-iesniedzējam'!R39+'1.2 DL budžets-1.partneru tipam'!R39+'1.3 DL budžets-2.partneru tipam'!R39</f>
        <v>0</v>
      </c>
      <c r="R39" s="525">
        <f>'1.1 DL budžets-iesniedzējam'!S39+'1.2 DL budžets-1.partneru tipam'!S39+'1.3 DL budžets-2.partneru tipam'!S39</f>
        <v>0</v>
      </c>
      <c r="S39" s="525">
        <f>'1.1 DL budžets-iesniedzējam'!T39+'1.2 DL budžets-1.partneru tipam'!T39+'1.3 DL budžets-2.partneru tipam'!T39</f>
        <v>0</v>
      </c>
      <c r="T39" s="525">
        <f>'1.1 DL budžets-iesniedzējam'!U39+'1.2 DL budžets-1.partneru tipam'!U39+'1.3 DL budžets-2.partneru tipam'!U39</f>
        <v>0</v>
      </c>
      <c r="U39" s="525">
        <f>'1.1 DL budžets-iesniedzējam'!V39+'1.2 DL budžets-1.partneru tipam'!V39+'1.3 DL budžets-2.partneru tipam'!V39</f>
        <v>0</v>
      </c>
      <c r="V39" s="525">
        <f>'1.1 DL budžets-iesniedzējam'!W39+'1.2 DL budžets-1.partneru tipam'!W39+'1.3 DL budžets-2.partneru tipam'!W39</f>
        <v>0</v>
      </c>
      <c r="W39" s="525">
        <f>'1.1 DL budžets-iesniedzējam'!X39+'1.2 DL budžets-1.partneru tipam'!X39+'1.3 DL budžets-2.partneru tipam'!X39</f>
        <v>0</v>
      </c>
      <c r="X39" s="525">
        <f>'1.1 DL budžets-iesniedzējam'!Y39+'1.2 DL budžets-1.partneru tipam'!Y39+'1.3 DL budžets-2.partneru tipam'!Y39</f>
        <v>0</v>
      </c>
      <c r="Y39" s="525">
        <f>'1.1 DL budžets-iesniedzējam'!Z39+'1.2 DL budžets-1.partneru tipam'!Z39+'1.3 DL budžets-2.partneru tipam'!Z39</f>
        <v>0</v>
      </c>
      <c r="Z39" s="71"/>
      <c r="AA39" s="71"/>
      <c r="AB39" s="71"/>
      <c r="AC39" s="560"/>
      <c r="AD39" s="71"/>
      <c r="AE39" s="518"/>
      <c r="AF39" s="518"/>
      <c r="AG39" s="518"/>
      <c r="AH39" s="518"/>
      <c r="AI39" s="518"/>
      <c r="AJ39" s="518"/>
      <c r="AK39" s="518"/>
      <c r="AL39" s="518"/>
      <c r="AM39" s="518"/>
      <c r="AN39" s="518"/>
      <c r="AO39" s="518"/>
      <c r="AP39" s="518"/>
      <c r="AQ39" s="518"/>
      <c r="AR39" s="518"/>
      <c r="AS39" s="518"/>
      <c r="AT39" s="518"/>
      <c r="AU39" s="71"/>
      <c r="AV39" s="519"/>
      <c r="AW39" s="71"/>
      <c r="AX39" s="71"/>
      <c r="AY39" s="71"/>
      <c r="AZ39" s="71"/>
      <c r="BA39" s="71"/>
      <c r="BB39" s="71"/>
      <c r="BC39" s="71"/>
      <c r="BD39" s="71"/>
      <c r="BE39" s="71"/>
      <c r="BF39" s="71"/>
      <c r="BG39" s="71"/>
      <c r="BH39" s="71"/>
      <c r="BI39" s="71"/>
      <c r="BJ39" s="71"/>
      <c r="BK39" s="71"/>
      <c r="BL39" s="71"/>
      <c r="BM39" s="71"/>
      <c r="BN39" s="71"/>
      <c r="BO39" s="71"/>
      <c r="BP39" s="71"/>
    </row>
    <row r="40" spans="1:69" s="34" customFormat="1" ht="12" customHeight="1">
      <c r="A40" s="654" t="s">
        <v>483</v>
      </c>
      <c r="B40" s="655" t="s">
        <v>484</v>
      </c>
      <c r="C40" s="652">
        <f t="shared" si="7"/>
        <v>0</v>
      </c>
      <c r="D40" s="651" t="e">
        <f t="shared" si="11"/>
        <v>#DIV/0!</v>
      </c>
      <c r="E40" s="528">
        <f t="shared" si="8"/>
        <v>0</v>
      </c>
      <c r="F40" s="652">
        <f t="shared" si="9"/>
        <v>0</v>
      </c>
      <c r="G40" s="525" t="e">
        <f>'1.1 DL budžets-iesniedzējam'!H40+'1.2 DL budžets-1.partneru tipam'!H40+'1.3 DL budžets-2.partneru tipam'!H40</f>
        <v>#DIV/0!</v>
      </c>
      <c r="H40" s="525">
        <f>'1.1 DL budžets-iesniedzējam'!I40+'1.2 DL budžets-1.partneru tipam'!I40+'1.3 DL budžets-2.partneru tipam'!I40</f>
        <v>0</v>
      </c>
      <c r="I40" s="525">
        <f>'1.1 DL budžets-iesniedzējam'!J40+'1.2 DL budžets-1.partneru tipam'!J40+'1.3 DL budžets-2.partneru tipam'!J40</f>
        <v>0</v>
      </c>
      <c r="J40" s="525">
        <f>'1.1 DL budžets-iesniedzējam'!K40+'1.2 DL budžets-1.partneru tipam'!K40+'1.3 DL budžets-2.partneru tipam'!K40</f>
        <v>0</v>
      </c>
      <c r="K40" s="525">
        <f>'1.1 DL budžets-iesniedzējam'!L40+'1.2 DL budžets-1.partneru tipam'!L40+'1.3 DL budžets-2.partneru tipam'!L40</f>
        <v>0</v>
      </c>
      <c r="L40" s="525">
        <f>'1.1 DL budžets-iesniedzējam'!M40+'1.2 DL budžets-1.partneru tipam'!M40+'1.3 DL budžets-2.partneru tipam'!M40</f>
        <v>0</v>
      </c>
      <c r="M40" s="525">
        <f>'1.1 DL budžets-iesniedzējam'!N40+'1.2 DL budžets-1.partneru tipam'!N40+'1.3 DL budžets-2.partneru tipam'!N40</f>
        <v>0</v>
      </c>
      <c r="N40" s="525">
        <f>'1.1 DL budžets-iesniedzējam'!O40+'1.2 DL budžets-1.partneru tipam'!O40+'1.3 DL budžets-2.partneru tipam'!O40</f>
        <v>0</v>
      </c>
      <c r="O40" s="525">
        <f>'1.1 DL budžets-iesniedzējam'!P40+'1.2 DL budžets-1.partneru tipam'!P40+'1.3 DL budžets-2.partneru tipam'!P40</f>
        <v>0</v>
      </c>
      <c r="P40" s="525">
        <f>'1.1 DL budžets-iesniedzējam'!Q40+'1.2 DL budžets-1.partneru tipam'!Q40+'1.3 DL budžets-2.partneru tipam'!Q40</f>
        <v>0</v>
      </c>
      <c r="Q40" s="525">
        <f>'1.1 DL budžets-iesniedzējam'!R40+'1.2 DL budžets-1.partneru tipam'!R40+'1.3 DL budžets-2.partneru tipam'!R40</f>
        <v>0</v>
      </c>
      <c r="R40" s="525">
        <f>'1.1 DL budžets-iesniedzējam'!S40+'1.2 DL budžets-1.partneru tipam'!S40+'1.3 DL budžets-2.partneru tipam'!S40</f>
        <v>0</v>
      </c>
      <c r="S40" s="525">
        <f>'1.1 DL budžets-iesniedzējam'!T40+'1.2 DL budžets-1.partneru tipam'!T40+'1.3 DL budžets-2.partneru tipam'!T40</f>
        <v>0</v>
      </c>
      <c r="T40" s="525">
        <f>'1.1 DL budžets-iesniedzējam'!U40+'1.2 DL budžets-1.partneru tipam'!U40+'1.3 DL budžets-2.partneru tipam'!U40</f>
        <v>0</v>
      </c>
      <c r="U40" s="525">
        <f>'1.1 DL budžets-iesniedzējam'!V40+'1.2 DL budžets-1.partneru tipam'!V40+'1.3 DL budžets-2.partneru tipam'!V40</f>
        <v>0</v>
      </c>
      <c r="V40" s="525">
        <f>'1.1 DL budžets-iesniedzējam'!W40+'1.2 DL budžets-1.partneru tipam'!W40+'1.3 DL budžets-2.partneru tipam'!W40</f>
        <v>0</v>
      </c>
      <c r="W40" s="525">
        <f>'1.1 DL budžets-iesniedzējam'!X40+'1.2 DL budžets-1.partneru tipam'!X40+'1.3 DL budžets-2.partneru tipam'!X40</f>
        <v>0</v>
      </c>
      <c r="X40" s="525">
        <f>'1.1 DL budžets-iesniedzējam'!Y40+'1.2 DL budžets-1.partneru tipam'!Y40+'1.3 DL budžets-2.partneru tipam'!Y40</f>
        <v>0</v>
      </c>
      <c r="Y40" s="525">
        <f>'1.1 DL budžets-iesniedzējam'!Z40+'1.2 DL budžets-1.partneru tipam'!Z40+'1.3 DL budžets-2.partneru tipam'!Z40</f>
        <v>0</v>
      </c>
      <c r="Z40" s="71"/>
      <c r="AA40" s="71"/>
      <c r="AB40" s="71"/>
      <c r="AC40" s="560"/>
      <c r="AD40" s="71"/>
      <c r="AE40" s="518"/>
      <c r="AF40" s="518"/>
      <c r="AG40" s="518"/>
      <c r="AH40" s="518"/>
      <c r="AI40" s="518"/>
      <c r="AJ40" s="518"/>
      <c r="AK40" s="518"/>
      <c r="AL40" s="518"/>
      <c r="AM40" s="518"/>
      <c r="AN40" s="518"/>
      <c r="AO40" s="518"/>
      <c r="AP40" s="518"/>
      <c r="AQ40" s="518"/>
      <c r="AR40" s="518"/>
      <c r="AS40" s="518"/>
      <c r="AT40" s="518"/>
      <c r="AU40" s="71"/>
      <c r="AV40" s="519"/>
      <c r="AW40" s="71"/>
      <c r="AX40" s="71"/>
      <c r="AY40" s="71"/>
      <c r="AZ40" s="71"/>
      <c r="BA40" s="71"/>
      <c r="BB40" s="71"/>
      <c r="BC40" s="71"/>
      <c r="BD40" s="71"/>
      <c r="BE40" s="71"/>
      <c r="BF40" s="71"/>
      <c r="BG40" s="71"/>
      <c r="BH40" s="71"/>
      <c r="BI40" s="71"/>
      <c r="BJ40" s="71"/>
      <c r="BK40" s="71"/>
      <c r="BL40" s="71"/>
      <c r="BM40" s="71"/>
      <c r="BN40" s="71"/>
      <c r="BO40" s="71"/>
      <c r="BP40" s="71"/>
    </row>
    <row r="41" spans="1:69" s="34" customFormat="1" ht="12" customHeight="1">
      <c r="A41" s="654" t="s">
        <v>485</v>
      </c>
      <c r="B41" s="655" t="s">
        <v>486</v>
      </c>
      <c r="C41" s="652">
        <f t="shared" si="7"/>
        <v>0</v>
      </c>
      <c r="D41" s="651" t="e">
        <f t="shared" si="11"/>
        <v>#DIV/0!</v>
      </c>
      <c r="E41" s="528">
        <f t="shared" si="8"/>
        <v>0</v>
      </c>
      <c r="F41" s="652">
        <f t="shared" si="9"/>
        <v>0</v>
      </c>
      <c r="G41" s="525" t="e">
        <f>'1.1 DL budžets-iesniedzējam'!H41+'1.2 DL budžets-1.partneru tipam'!H41+'1.3 DL budžets-2.partneru tipam'!H41</f>
        <v>#DIV/0!</v>
      </c>
      <c r="H41" s="525">
        <f>'1.1 DL budžets-iesniedzējam'!I41+'1.2 DL budžets-1.partneru tipam'!I41+'1.3 DL budžets-2.partneru tipam'!I41</f>
        <v>0</v>
      </c>
      <c r="I41" s="525">
        <f>'1.1 DL budžets-iesniedzējam'!J41+'1.2 DL budžets-1.partneru tipam'!J41+'1.3 DL budžets-2.partneru tipam'!J41</f>
        <v>0</v>
      </c>
      <c r="J41" s="525">
        <f>'1.1 DL budžets-iesniedzējam'!K41+'1.2 DL budžets-1.partneru tipam'!K41+'1.3 DL budžets-2.partneru tipam'!K41</f>
        <v>0</v>
      </c>
      <c r="K41" s="525">
        <f>'1.1 DL budžets-iesniedzējam'!L41+'1.2 DL budžets-1.partneru tipam'!L41+'1.3 DL budžets-2.partneru tipam'!L41</f>
        <v>0</v>
      </c>
      <c r="L41" s="525">
        <f>'1.1 DL budžets-iesniedzējam'!M41+'1.2 DL budžets-1.partneru tipam'!M41+'1.3 DL budžets-2.partneru tipam'!M41</f>
        <v>0</v>
      </c>
      <c r="M41" s="525">
        <f>'1.1 DL budžets-iesniedzējam'!N41+'1.2 DL budžets-1.partneru tipam'!N41+'1.3 DL budžets-2.partneru tipam'!N41</f>
        <v>0</v>
      </c>
      <c r="N41" s="525">
        <f>'1.1 DL budžets-iesniedzējam'!O41+'1.2 DL budžets-1.partneru tipam'!O41+'1.3 DL budžets-2.partneru tipam'!O41</f>
        <v>0</v>
      </c>
      <c r="O41" s="525">
        <f>'1.1 DL budžets-iesniedzējam'!P41+'1.2 DL budžets-1.partneru tipam'!P41+'1.3 DL budžets-2.partneru tipam'!P41</f>
        <v>0</v>
      </c>
      <c r="P41" s="525">
        <f>'1.1 DL budžets-iesniedzējam'!Q41+'1.2 DL budžets-1.partneru tipam'!Q41+'1.3 DL budžets-2.partneru tipam'!Q41</f>
        <v>0</v>
      </c>
      <c r="Q41" s="525">
        <f>'1.1 DL budžets-iesniedzējam'!R41+'1.2 DL budžets-1.partneru tipam'!R41+'1.3 DL budžets-2.partneru tipam'!R41</f>
        <v>0</v>
      </c>
      <c r="R41" s="525">
        <f>'1.1 DL budžets-iesniedzējam'!S41+'1.2 DL budžets-1.partneru tipam'!S41+'1.3 DL budžets-2.partneru tipam'!S41</f>
        <v>0</v>
      </c>
      <c r="S41" s="525">
        <f>'1.1 DL budžets-iesniedzējam'!T41+'1.2 DL budžets-1.partneru tipam'!T41+'1.3 DL budžets-2.partneru tipam'!T41</f>
        <v>0</v>
      </c>
      <c r="T41" s="525">
        <f>'1.1 DL budžets-iesniedzējam'!U41+'1.2 DL budžets-1.partneru tipam'!U41+'1.3 DL budžets-2.partneru tipam'!U41</f>
        <v>0</v>
      </c>
      <c r="U41" s="525">
        <f>'1.1 DL budžets-iesniedzējam'!V41+'1.2 DL budžets-1.partneru tipam'!V41+'1.3 DL budžets-2.partneru tipam'!V41</f>
        <v>0</v>
      </c>
      <c r="V41" s="525">
        <f>'1.1 DL budžets-iesniedzējam'!W41+'1.2 DL budžets-1.partneru tipam'!W41+'1.3 DL budžets-2.partneru tipam'!W41</f>
        <v>0</v>
      </c>
      <c r="W41" s="525">
        <f>'1.1 DL budžets-iesniedzējam'!X41+'1.2 DL budžets-1.partneru tipam'!X41+'1.3 DL budžets-2.partneru tipam'!X41</f>
        <v>0</v>
      </c>
      <c r="X41" s="525">
        <f>'1.1 DL budžets-iesniedzējam'!Y41+'1.2 DL budžets-1.partneru tipam'!Y41+'1.3 DL budžets-2.partneru tipam'!Y41</f>
        <v>0</v>
      </c>
      <c r="Y41" s="525">
        <f>'1.1 DL budžets-iesniedzējam'!Z41+'1.2 DL budžets-1.partneru tipam'!Z41+'1.3 DL budžets-2.partneru tipam'!Z41</f>
        <v>0</v>
      </c>
      <c r="Z41" s="71"/>
      <c r="AA41" s="71"/>
      <c r="AB41" s="71"/>
      <c r="AC41" s="560"/>
      <c r="AD41" s="71"/>
      <c r="AE41" s="518"/>
      <c r="AF41" s="518"/>
      <c r="AG41" s="518"/>
      <c r="AH41" s="518"/>
      <c r="AI41" s="518"/>
      <c r="AJ41" s="518"/>
      <c r="AK41" s="518"/>
      <c r="AL41" s="518"/>
      <c r="AM41" s="518"/>
      <c r="AN41" s="518"/>
      <c r="AO41" s="518"/>
      <c r="AP41" s="518"/>
      <c r="AQ41" s="518"/>
      <c r="AR41" s="518"/>
      <c r="AS41" s="518"/>
      <c r="AT41" s="518"/>
      <c r="AU41" s="71"/>
      <c r="AV41" s="519"/>
      <c r="AW41" s="71"/>
      <c r="AX41" s="71"/>
      <c r="AY41" s="71"/>
      <c r="AZ41" s="71"/>
      <c r="BA41" s="71"/>
      <c r="BB41" s="71"/>
      <c r="BC41" s="71"/>
      <c r="BD41" s="71"/>
      <c r="BE41" s="71"/>
      <c r="BF41" s="71"/>
      <c r="BG41" s="71"/>
      <c r="BH41" s="71"/>
      <c r="BI41" s="71"/>
      <c r="BJ41" s="71"/>
      <c r="BK41" s="71"/>
      <c r="BL41" s="71"/>
      <c r="BM41" s="71"/>
      <c r="BN41" s="71"/>
      <c r="BO41" s="71"/>
      <c r="BP41" s="71"/>
    </row>
    <row r="42" spans="1:69" s="34" customFormat="1" ht="12" customHeight="1">
      <c r="A42" s="653" t="s">
        <v>487</v>
      </c>
      <c r="B42" s="656" t="s">
        <v>488</v>
      </c>
      <c r="C42" s="525">
        <f t="shared" si="7"/>
        <v>0</v>
      </c>
      <c r="D42" s="651" t="e">
        <f t="shared" si="11"/>
        <v>#DIV/0!</v>
      </c>
      <c r="E42" s="528">
        <f t="shared" si="8"/>
        <v>0</v>
      </c>
      <c r="F42" s="525">
        <f t="shared" si="9"/>
        <v>0</v>
      </c>
      <c r="G42" s="525" t="e">
        <f>'1.1 DL budžets-iesniedzējam'!H42+'1.2 DL budžets-1.partneru tipam'!H42+'1.3 DL budžets-2.partneru tipam'!H42</f>
        <v>#DIV/0!</v>
      </c>
      <c r="H42" s="525">
        <f>'1.1 DL budžets-iesniedzējam'!I42+'1.2 DL budžets-1.partneru tipam'!I42+'1.3 DL budžets-2.partneru tipam'!I42</f>
        <v>0</v>
      </c>
      <c r="I42" s="525">
        <f>'1.1 DL budžets-iesniedzējam'!J42+'1.2 DL budžets-1.partneru tipam'!J42+'1.3 DL budžets-2.partneru tipam'!J42</f>
        <v>0</v>
      </c>
      <c r="J42" s="525">
        <f>'1.1 DL budžets-iesniedzējam'!K42+'1.2 DL budžets-1.partneru tipam'!K42+'1.3 DL budžets-2.partneru tipam'!K42</f>
        <v>0</v>
      </c>
      <c r="K42" s="525">
        <f>'1.1 DL budžets-iesniedzējam'!L42+'1.2 DL budžets-1.partneru tipam'!L42+'1.3 DL budžets-2.partneru tipam'!L42</f>
        <v>0</v>
      </c>
      <c r="L42" s="525">
        <f>'1.1 DL budžets-iesniedzējam'!M42+'1.2 DL budžets-1.partneru tipam'!M42+'1.3 DL budžets-2.partneru tipam'!M42</f>
        <v>0</v>
      </c>
      <c r="M42" s="525">
        <f>'1.1 DL budžets-iesniedzējam'!N42+'1.2 DL budžets-1.partneru tipam'!N42+'1.3 DL budžets-2.partneru tipam'!N42</f>
        <v>0</v>
      </c>
      <c r="N42" s="525">
        <f>'1.1 DL budžets-iesniedzējam'!O42+'1.2 DL budžets-1.partneru tipam'!O42+'1.3 DL budžets-2.partneru tipam'!O42</f>
        <v>0</v>
      </c>
      <c r="O42" s="525">
        <f>'1.1 DL budžets-iesniedzējam'!P42+'1.2 DL budžets-1.partneru tipam'!P42+'1.3 DL budžets-2.partneru tipam'!P42</f>
        <v>0</v>
      </c>
      <c r="P42" s="525">
        <f>'1.1 DL budžets-iesniedzējam'!Q42+'1.2 DL budžets-1.partneru tipam'!Q42+'1.3 DL budžets-2.partneru tipam'!Q42</f>
        <v>0</v>
      </c>
      <c r="Q42" s="525">
        <f>'1.1 DL budžets-iesniedzējam'!R42+'1.2 DL budžets-1.partneru tipam'!R42+'1.3 DL budžets-2.partneru tipam'!R42</f>
        <v>0</v>
      </c>
      <c r="R42" s="525">
        <f>'1.1 DL budžets-iesniedzējam'!S42+'1.2 DL budžets-1.partneru tipam'!S42+'1.3 DL budžets-2.partneru tipam'!S42</f>
        <v>0</v>
      </c>
      <c r="S42" s="525">
        <f>'1.1 DL budžets-iesniedzējam'!T42+'1.2 DL budžets-1.partneru tipam'!T42+'1.3 DL budžets-2.partneru tipam'!T42</f>
        <v>0</v>
      </c>
      <c r="T42" s="525">
        <f>'1.1 DL budžets-iesniedzējam'!U42+'1.2 DL budžets-1.partneru tipam'!U42+'1.3 DL budžets-2.partneru tipam'!U42</f>
        <v>0</v>
      </c>
      <c r="U42" s="525">
        <f>'1.1 DL budžets-iesniedzējam'!V42+'1.2 DL budžets-1.partneru tipam'!V42+'1.3 DL budžets-2.partneru tipam'!V42</f>
        <v>0</v>
      </c>
      <c r="V42" s="525">
        <f>'1.1 DL budžets-iesniedzējam'!W42+'1.2 DL budžets-1.partneru tipam'!W42+'1.3 DL budžets-2.partneru tipam'!W42</f>
        <v>0</v>
      </c>
      <c r="W42" s="525">
        <f>'1.1 DL budžets-iesniedzējam'!X42+'1.2 DL budžets-1.partneru tipam'!X42+'1.3 DL budžets-2.partneru tipam'!X42</f>
        <v>0</v>
      </c>
      <c r="X42" s="525">
        <f>'1.1 DL budžets-iesniedzējam'!Y42+'1.2 DL budžets-1.partneru tipam'!Y42+'1.3 DL budžets-2.partneru tipam'!Y42</f>
        <v>0</v>
      </c>
      <c r="Y42" s="525">
        <f>'1.1 DL budžets-iesniedzējam'!Z42+'1.2 DL budžets-1.partneru tipam'!Z42+'1.3 DL budžets-2.partneru tipam'!Z42</f>
        <v>0</v>
      </c>
      <c r="Z42" s="71"/>
      <c r="AA42" s="71"/>
      <c r="AB42" s="71"/>
      <c r="AC42" s="560"/>
      <c r="AD42" s="71"/>
      <c r="AE42" s="518"/>
      <c r="AF42" s="518"/>
      <c r="AG42" s="518"/>
      <c r="AH42" s="518"/>
      <c r="AI42" s="518"/>
      <c r="AJ42" s="518"/>
      <c r="AK42" s="518"/>
      <c r="AL42" s="518"/>
      <c r="AM42" s="518"/>
      <c r="AN42" s="518"/>
      <c r="AO42" s="518"/>
      <c r="AP42" s="518"/>
      <c r="AQ42" s="518"/>
      <c r="AR42" s="518"/>
      <c r="AS42" s="518"/>
      <c r="AT42" s="518"/>
      <c r="AU42" s="71"/>
      <c r="AV42" s="519"/>
      <c r="AW42" s="71"/>
      <c r="AX42" s="71"/>
      <c r="AY42" s="71"/>
      <c r="AZ42" s="71"/>
      <c r="BA42" s="71"/>
      <c r="BB42" s="71"/>
      <c r="BC42" s="71"/>
      <c r="BD42" s="71"/>
      <c r="BE42" s="71"/>
      <c r="BF42" s="71"/>
      <c r="BG42" s="71"/>
      <c r="BH42" s="71"/>
      <c r="BI42" s="71"/>
      <c r="BJ42" s="71"/>
      <c r="BK42" s="71"/>
      <c r="BL42" s="71"/>
      <c r="BM42" s="71"/>
      <c r="BN42" s="71"/>
      <c r="BO42" s="71"/>
      <c r="BP42" s="71"/>
    </row>
    <row r="43" spans="1:69" s="34" customFormat="1" ht="12" customHeight="1">
      <c r="A43" s="539" t="s">
        <v>497</v>
      </c>
      <c r="B43" s="523" t="s">
        <v>218</v>
      </c>
      <c r="C43" s="525">
        <f t="shared" si="7"/>
        <v>0</v>
      </c>
      <c r="D43" s="651" t="e">
        <f t="shared" si="11"/>
        <v>#DIV/0!</v>
      </c>
      <c r="E43" s="528">
        <f t="shared" si="8"/>
        <v>0</v>
      </c>
      <c r="F43" s="525">
        <f t="shared" si="9"/>
        <v>0</v>
      </c>
      <c r="G43" s="525" t="e">
        <f>'1.1 DL budžets-iesniedzējam'!H43+'1.2 DL budžets-1.partneru tipam'!H43+'1.3 DL budžets-2.partneru tipam'!H43</f>
        <v>#DIV/0!</v>
      </c>
      <c r="H43" s="525">
        <f>'1.1 DL budžets-iesniedzējam'!I43+'1.2 DL budžets-1.partneru tipam'!I43+'1.3 DL budžets-2.partneru tipam'!I43</f>
        <v>0</v>
      </c>
      <c r="I43" s="525">
        <f>'1.1 DL budžets-iesniedzējam'!J43+'1.2 DL budžets-1.partneru tipam'!J43+'1.3 DL budžets-2.partneru tipam'!J43</f>
        <v>0</v>
      </c>
      <c r="J43" s="525">
        <f>'1.1 DL budžets-iesniedzējam'!K43+'1.2 DL budžets-1.partneru tipam'!K43+'1.3 DL budžets-2.partneru tipam'!K43</f>
        <v>0</v>
      </c>
      <c r="K43" s="525">
        <f>'1.1 DL budžets-iesniedzējam'!L43+'1.2 DL budžets-1.partneru tipam'!L43+'1.3 DL budžets-2.partneru tipam'!L43</f>
        <v>0</v>
      </c>
      <c r="L43" s="525">
        <f>'1.1 DL budžets-iesniedzējam'!M43+'1.2 DL budžets-1.partneru tipam'!M43+'1.3 DL budžets-2.partneru tipam'!M43</f>
        <v>0</v>
      </c>
      <c r="M43" s="525">
        <f>'1.1 DL budžets-iesniedzējam'!N43+'1.2 DL budžets-1.partneru tipam'!N43+'1.3 DL budžets-2.partneru tipam'!N43</f>
        <v>0</v>
      </c>
      <c r="N43" s="525">
        <f>'1.1 DL budžets-iesniedzējam'!O43+'1.2 DL budžets-1.partneru tipam'!O43+'1.3 DL budžets-2.partneru tipam'!O43</f>
        <v>0</v>
      </c>
      <c r="O43" s="525">
        <f>'1.1 DL budžets-iesniedzējam'!P43+'1.2 DL budžets-1.partneru tipam'!P43+'1.3 DL budžets-2.partneru tipam'!P43</f>
        <v>0</v>
      </c>
      <c r="P43" s="525">
        <f>'1.1 DL budžets-iesniedzējam'!Q43+'1.2 DL budžets-1.partneru tipam'!Q43+'1.3 DL budžets-2.partneru tipam'!Q43</f>
        <v>0</v>
      </c>
      <c r="Q43" s="525">
        <f>'1.1 DL budžets-iesniedzējam'!R43+'1.2 DL budžets-1.partneru tipam'!R43+'1.3 DL budžets-2.partneru tipam'!R43</f>
        <v>0</v>
      </c>
      <c r="R43" s="525">
        <f>'1.1 DL budžets-iesniedzējam'!S43+'1.2 DL budžets-1.partneru tipam'!S43+'1.3 DL budžets-2.partneru tipam'!S43</f>
        <v>0</v>
      </c>
      <c r="S43" s="525">
        <f>'1.1 DL budžets-iesniedzējam'!T43+'1.2 DL budžets-1.partneru tipam'!T43+'1.3 DL budžets-2.partneru tipam'!T43</f>
        <v>0</v>
      </c>
      <c r="T43" s="525">
        <f>'1.1 DL budžets-iesniedzējam'!U43+'1.2 DL budžets-1.partneru tipam'!U43+'1.3 DL budžets-2.partneru tipam'!U43</f>
        <v>0</v>
      </c>
      <c r="U43" s="525">
        <f>'1.1 DL budžets-iesniedzējam'!V43+'1.2 DL budžets-1.partneru tipam'!V43+'1.3 DL budžets-2.partneru tipam'!V43</f>
        <v>0</v>
      </c>
      <c r="V43" s="525">
        <f>'1.1 DL budžets-iesniedzējam'!W43+'1.2 DL budžets-1.partneru tipam'!W43+'1.3 DL budžets-2.partneru tipam'!W43</f>
        <v>0</v>
      </c>
      <c r="W43" s="525">
        <f>'1.1 DL budžets-iesniedzējam'!X43+'1.2 DL budžets-1.partneru tipam'!X43+'1.3 DL budžets-2.partneru tipam'!X43</f>
        <v>0</v>
      </c>
      <c r="X43" s="525">
        <f>'1.1 DL budžets-iesniedzējam'!Y43+'1.2 DL budžets-1.partneru tipam'!Y43+'1.3 DL budžets-2.partneru tipam'!Y43</f>
        <v>0</v>
      </c>
      <c r="Y43" s="525">
        <f>'1.1 DL budžets-iesniedzējam'!Z43+'1.2 DL budžets-1.partneru tipam'!Z43+'1.3 DL budžets-2.partneru tipam'!Z43</f>
        <v>0</v>
      </c>
      <c r="Z43" s="71"/>
      <c r="AA43" s="71"/>
      <c r="AB43" s="71"/>
      <c r="AC43" s="560"/>
      <c r="AD43" s="71"/>
      <c r="AE43" s="518"/>
      <c r="AF43" s="518"/>
      <c r="AG43" s="518"/>
      <c r="AH43" s="518"/>
      <c r="AI43" s="518"/>
      <c r="AJ43" s="518"/>
      <c r="AK43" s="518"/>
      <c r="AL43" s="518"/>
      <c r="AM43" s="518"/>
      <c r="AN43" s="518"/>
      <c r="AO43" s="518"/>
      <c r="AP43" s="518"/>
      <c r="AQ43" s="518"/>
      <c r="AR43" s="518"/>
      <c r="AS43" s="518"/>
      <c r="AT43" s="518"/>
      <c r="AU43" s="71"/>
      <c r="AV43" s="519"/>
      <c r="AW43" s="71"/>
      <c r="AX43" s="71"/>
      <c r="AY43" s="71"/>
      <c r="AZ43" s="71"/>
      <c r="BA43" s="71"/>
      <c r="BB43" s="71"/>
      <c r="BC43" s="71"/>
      <c r="BD43" s="71"/>
      <c r="BE43" s="71"/>
      <c r="BF43" s="71"/>
      <c r="BG43" s="71"/>
      <c r="BH43" s="71"/>
      <c r="BI43" s="71"/>
      <c r="BJ43" s="71"/>
      <c r="BK43" s="71"/>
      <c r="BL43" s="71"/>
      <c r="BM43" s="71"/>
      <c r="BN43" s="71"/>
      <c r="BO43" s="71"/>
      <c r="BP43" s="71"/>
    </row>
    <row r="44" spans="1:69" s="34" customFormat="1" ht="12" customHeight="1">
      <c r="A44" s="539" t="s">
        <v>489</v>
      </c>
      <c r="B44" s="523" t="s">
        <v>490</v>
      </c>
      <c r="C44" s="525">
        <f t="shared" si="7"/>
        <v>0</v>
      </c>
      <c r="D44" s="651" t="e">
        <f t="shared" si="11"/>
        <v>#DIV/0!</v>
      </c>
      <c r="E44" s="528">
        <f t="shared" si="8"/>
        <v>0</v>
      </c>
      <c r="F44" s="525">
        <f t="shared" si="9"/>
        <v>0</v>
      </c>
      <c r="G44" s="525" t="e">
        <f>'1.1 DL budžets-iesniedzējam'!H44+'1.2 DL budžets-1.partneru tipam'!H44+'1.3 DL budžets-2.partneru tipam'!H44</f>
        <v>#DIV/0!</v>
      </c>
      <c r="H44" s="525">
        <f>'1.1 DL budžets-iesniedzējam'!I44+'1.2 DL budžets-1.partneru tipam'!I44+'1.3 DL budžets-2.partneru tipam'!I44</f>
        <v>0</v>
      </c>
      <c r="I44" s="525">
        <f>'1.1 DL budžets-iesniedzējam'!J44+'1.2 DL budžets-1.partneru tipam'!J44+'1.3 DL budžets-2.partneru tipam'!J44</f>
        <v>0</v>
      </c>
      <c r="J44" s="525">
        <f>'1.1 DL budžets-iesniedzējam'!K44+'1.2 DL budžets-1.partneru tipam'!K44+'1.3 DL budžets-2.partneru tipam'!K44</f>
        <v>0</v>
      </c>
      <c r="K44" s="525">
        <f>'1.1 DL budžets-iesniedzējam'!L44+'1.2 DL budžets-1.partneru tipam'!L44+'1.3 DL budžets-2.partneru tipam'!L44</f>
        <v>0</v>
      </c>
      <c r="L44" s="525">
        <f>'1.1 DL budžets-iesniedzējam'!M44+'1.2 DL budžets-1.partneru tipam'!M44+'1.3 DL budžets-2.partneru tipam'!M44</f>
        <v>0</v>
      </c>
      <c r="M44" s="525">
        <f>'1.1 DL budžets-iesniedzējam'!N44+'1.2 DL budžets-1.partneru tipam'!N44+'1.3 DL budžets-2.partneru tipam'!N44</f>
        <v>0</v>
      </c>
      <c r="N44" s="525">
        <f>'1.1 DL budžets-iesniedzējam'!O44+'1.2 DL budžets-1.partneru tipam'!O44+'1.3 DL budžets-2.partneru tipam'!O44</f>
        <v>0</v>
      </c>
      <c r="O44" s="525">
        <f>'1.1 DL budžets-iesniedzējam'!P44+'1.2 DL budžets-1.partneru tipam'!P44+'1.3 DL budžets-2.partneru tipam'!P44</f>
        <v>0</v>
      </c>
      <c r="P44" s="525">
        <f>'1.1 DL budžets-iesniedzējam'!Q44+'1.2 DL budžets-1.partneru tipam'!Q44+'1.3 DL budžets-2.partneru tipam'!Q44</f>
        <v>0</v>
      </c>
      <c r="Q44" s="525">
        <f>'1.1 DL budžets-iesniedzējam'!R44+'1.2 DL budžets-1.partneru tipam'!R44+'1.3 DL budžets-2.partneru tipam'!R44</f>
        <v>0</v>
      </c>
      <c r="R44" s="525">
        <f>'1.1 DL budžets-iesniedzējam'!S44+'1.2 DL budžets-1.partneru tipam'!S44+'1.3 DL budžets-2.partneru tipam'!S44</f>
        <v>0</v>
      </c>
      <c r="S44" s="525">
        <f>'1.1 DL budžets-iesniedzējam'!T44+'1.2 DL budžets-1.partneru tipam'!T44+'1.3 DL budžets-2.partneru tipam'!T44</f>
        <v>0</v>
      </c>
      <c r="T44" s="525">
        <f>'1.1 DL budžets-iesniedzējam'!U44+'1.2 DL budžets-1.partneru tipam'!U44+'1.3 DL budžets-2.partneru tipam'!U44</f>
        <v>0</v>
      </c>
      <c r="U44" s="525">
        <f>'1.1 DL budžets-iesniedzējam'!V44+'1.2 DL budžets-1.partneru tipam'!V44+'1.3 DL budžets-2.partneru tipam'!V44</f>
        <v>0</v>
      </c>
      <c r="V44" s="525">
        <f>'1.1 DL budžets-iesniedzējam'!W44+'1.2 DL budžets-1.partneru tipam'!W44+'1.3 DL budžets-2.partneru tipam'!W44</f>
        <v>0</v>
      </c>
      <c r="W44" s="525">
        <f>'1.1 DL budžets-iesniedzējam'!X44+'1.2 DL budžets-1.partneru tipam'!X44+'1.3 DL budžets-2.partneru tipam'!X44</f>
        <v>0</v>
      </c>
      <c r="X44" s="525">
        <f>'1.1 DL budžets-iesniedzējam'!Y44+'1.2 DL budžets-1.partneru tipam'!Y44+'1.3 DL budžets-2.partneru tipam'!Y44</f>
        <v>0</v>
      </c>
      <c r="Y44" s="525">
        <f>'1.1 DL budžets-iesniedzējam'!Z44+'1.2 DL budžets-1.partneru tipam'!Z44+'1.3 DL budžets-2.partneru tipam'!Z44</f>
        <v>0</v>
      </c>
      <c r="Z44" s="71"/>
      <c r="AA44" s="71"/>
      <c r="AB44" s="71"/>
      <c r="AC44" s="560"/>
      <c r="AD44" s="71"/>
      <c r="AE44" s="518"/>
      <c r="AF44" s="518"/>
      <c r="AG44" s="518"/>
      <c r="AH44" s="518"/>
      <c r="AI44" s="518"/>
      <c r="AJ44" s="518"/>
      <c r="AK44" s="518"/>
      <c r="AL44" s="518"/>
      <c r="AM44" s="518"/>
      <c r="AN44" s="518"/>
      <c r="AO44" s="518"/>
      <c r="AP44" s="518"/>
      <c r="AQ44" s="518"/>
      <c r="AR44" s="518"/>
      <c r="AS44" s="518"/>
      <c r="AT44" s="518"/>
      <c r="AU44" s="71"/>
      <c r="AV44" s="519"/>
      <c r="AW44" s="71"/>
      <c r="AX44" s="71"/>
      <c r="AY44" s="71"/>
      <c r="AZ44" s="71"/>
      <c r="BA44" s="71"/>
      <c r="BB44" s="71"/>
      <c r="BC44" s="71"/>
      <c r="BD44" s="71"/>
      <c r="BE44" s="71"/>
      <c r="BF44" s="71"/>
      <c r="BG44" s="71"/>
      <c r="BH44" s="71"/>
      <c r="BI44" s="71"/>
      <c r="BJ44" s="71"/>
      <c r="BK44" s="71"/>
      <c r="BL44" s="71"/>
      <c r="BM44" s="71"/>
      <c r="BN44" s="71"/>
      <c r="BO44" s="71"/>
      <c r="BP44" s="71"/>
    </row>
    <row r="45" spans="1:69" s="34" customFormat="1" ht="12" customHeight="1">
      <c r="A45" s="540" t="s">
        <v>491</v>
      </c>
      <c r="B45" s="532" t="s">
        <v>492</v>
      </c>
      <c r="C45" s="652">
        <f t="shared" si="7"/>
        <v>0</v>
      </c>
      <c r="D45" s="651" t="e">
        <f t="shared" si="11"/>
        <v>#DIV/0!</v>
      </c>
      <c r="E45" s="528">
        <f t="shared" si="8"/>
        <v>0</v>
      </c>
      <c r="F45" s="652">
        <f t="shared" si="9"/>
        <v>0</v>
      </c>
      <c r="G45" s="525" t="e">
        <f>'1.1 DL budžets-iesniedzējam'!H45+'1.2 DL budžets-1.partneru tipam'!H45+'1.3 DL budžets-2.partneru tipam'!H45</f>
        <v>#DIV/0!</v>
      </c>
      <c r="H45" s="525">
        <f>'1.1 DL budžets-iesniedzējam'!I45+'1.2 DL budžets-1.partneru tipam'!I45+'1.3 DL budžets-2.partneru tipam'!I45</f>
        <v>0</v>
      </c>
      <c r="I45" s="525">
        <f>'1.1 DL budžets-iesniedzējam'!J45+'1.2 DL budžets-1.partneru tipam'!J45+'1.3 DL budžets-2.partneru tipam'!J45</f>
        <v>0</v>
      </c>
      <c r="J45" s="525">
        <f>'1.1 DL budžets-iesniedzējam'!K45+'1.2 DL budžets-1.partneru tipam'!K45+'1.3 DL budžets-2.partneru tipam'!K45</f>
        <v>0</v>
      </c>
      <c r="K45" s="525">
        <f>'1.1 DL budžets-iesniedzējam'!L45+'1.2 DL budžets-1.partneru tipam'!L45+'1.3 DL budžets-2.partneru tipam'!L45</f>
        <v>0</v>
      </c>
      <c r="L45" s="525">
        <f>'1.1 DL budžets-iesniedzējam'!M45+'1.2 DL budžets-1.partneru tipam'!M45+'1.3 DL budžets-2.partneru tipam'!M45</f>
        <v>0</v>
      </c>
      <c r="M45" s="525">
        <f>'1.1 DL budžets-iesniedzējam'!N45+'1.2 DL budžets-1.partneru tipam'!N45+'1.3 DL budžets-2.partneru tipam'!N45</f>
        <v>0</v>
      </c>
      <c r="N45" s="525">
        <f>'1.1 DL budžets-iesniedzējam'!O45+'1.2 DL budžets-1.partneru tipam'!O45+'1.3 DL budžets-2.partneru tipam'!O45</f>
        <v>0</v>
      </c>
      <c r="O45" s="525">
        <f>'1.1 DL budžets-iesniedzējam'!P45+'1.2 DL budžets-1.partneru tipam'!P45+'1.3 DL budžets-2.partneru tipam'!P45</f>
        <v>0</v>
      </c>
      <c r="P45" s="525">
        <f>'1.1 DL budžets-iesniedzējam'!Q45+'1.2 DL budžets-1.partneru tipam'!Q45+'1.3 DL budžets-2.partneru tipam'!Q45</f>
        <v>0</v>
      </c>
      <c r="Q45" s="525">
        <f>'1.1 DL budžets-iesniedzējam'!R45+'1.2 DL budžets-1.partneru tipam'!R45+'1.3 DL budžets-2.partneru tipam'!R45</f>
        <v>0</v>
      </c>
      <c r="R45" s="525">
        <f>'1.1 DL budžets-iesniedzējam'!S45+'1.2 DL budžets-1.partneru tipam'!S45+'1.3 DL budžets-2.partneru tipam'!S45</f>
        <v>0</v>
      </c>
      <c r="S45" s="525">
        <f>'1.1 DL budžets-iesniedzējam'!T45+'1.2 DL budžets-1.partneru tipam'!T45+'1.3 DL budžets-2.partneru tipam'!T45</f>
        <v>0</v>
      </c>
      <c r="T45" s="525">
        <f>'1.1 DL budžets-iesniedzējam'!U45+'1.2 DL budžets-1.partneru tipam'!U45+'1.3 DL budžets-2.partneru tipam'!U45</f>
        <v>0</v>
      </c>
      <c r="U45" s="525">
        <f>'1.1 DL budžets-iesniedzējam'!V45+'1.2 DL budžets-1.partneru tipam'!V45+'1.3 DL budžets-2.partneru tipam'!V45</f>
        <v>0</v>
      </c>
      <c r="V45" s="525">
        <f>'1.1 DL budžets-iesniedzējam'!W45+'1.2 DL budžets-1.partneru tipam'!W45+'1.3 DL budžets-2.partneru tipam'!W45</f>
        <v>0</v>
      </c>
      <c r="W45" s="525">
        <f>'1.1 DL budžets-iesniedzējam'!X45+'1.2 DL budžets-1.partneru tipam'!X45+'1.3 DL budžets-2.partneru tipam'!X45</f>
        <v>0</v>
      </c>
      <c r="X45" s="525">
        <f>'1.1 DL budžets-iesniedzējam'!Y45+'1.2 DL budžets-1.partneru tipam'!Y45+'1.3 DL budžets-2.partneru tipam'!Y45</f>
        <v>0</v>
      </c>
      <c r="Y45" s="525">
        <f>'1.1 DL budžets-iesniedzējam'!Z45+'1.2 DL budžets-1.partneru tipam'!Z45+'1.3 DL budžets-2.partneru tipam'!Z45</f>
        <v>0</v>
      </c>
      <c r="Z45" s="71"/>
      <c r="AA45" s="71"/>
      <c r="AB45" s="71"/>
      <c r="AC45" s="560"/>
      <c r="AD45" s="71"/>
      <c r="AE45" s="518"/>
      <c r="AF45" s="518"/>
      <c r="AG45" s="518"/>
      <c r="AH45" s="518"/>
      <c r="AI45" s="518"/>
      <c r="AJ45" s="518"/>
      <c r="AK45" s="518"/>
      <c r="AL45" s="518"/>
      <c r="AM45" s="518"/>
      <c r="AN45" s="518"/>
      <c r="AO45" s="518"/>
      <c r="AP45" s="518"/>
      <c r="AQ45" s="518"/>
      <c r="AR45" s="518"/>
      <c r="AS45" s="518"/>
      <c r="AT45" s="518"/>
      <c r="AU45" s="71"/>
      <c r="AV45" s="519"/>
      <c r="AW45" s="71"/>
      <c r="AX45" s="71"/>
      <c r="AY45" s="71"/>
      <c r="AZ45" s="71"/>
      <c r="BA45" s="71"/>
      <c r="BB45" s="71"/>
      <c r="BC45" s="71"/>
      <c r="BD45" s="71"/>
      <c r="BE45" s="71"/>
      <c r="BF45" s="71"/>
      <c r="BG45" s="71"/>
      <c r="BH45" s="71"/>
      <c r="BI45" s="71"/>
      <c r="BJ45" s="71"/>
      <c r="BK45" s="71"/>
      <c r="BL45" s="71"/>
      <c r="BM45" s="71"/>
      <c r="BN45" s="71"/>
      <c r="BO45" s="71"/>
      <c r="BP45" s="71"/>
    </row>
    <row r="46" spans="1:69" ht="12" customHeight="1">
      <c r="A46" s="540" t="s">
        <v>493</v>
      </c>
      <c r="B46" s="532" t="s">
        <v>494</v>
      </c>
      <c r="C46" s="652">
        <f t="shared" si="7"/>
        <v>0</v>
      </c>
      <c r="D46" s="651" t="e">
        <f t="shared" si="11"/>
        <v>#DIV/0!</v>
      </c>
      <c r="E46" s="528">
        <f t="shared" si="8"/>
        <v>0</v>
      </c>
      <c r="F46" s="652">
        <f t="shared" si="9"/>
        <v>0</v>
      </c>
      <c r="G46" s="525" t="e">
        <f>'1.1 DL budžets-iesniedzējam'!H46+'1.2 DL budžets-1.partneru tipam'!H46+'1.3 DL budžets-2.partneru tipam'!H46</f>
        <v>#DIV/0!</v>
      </c>
      <c r="H46" s="525">
        <f>'1.1 DL budžets-iesniedzējam'!I46+'1.2 DL budžets-1.partneru tipam'!I46+'1.3 DL budžets-2.partneru tipam'!I46</f>
        <v>0</v>
      </c>
      <c r="I46" s="525">
        <f>'1.1 DL budžets-iesniedzējam'!J46+'1.2 DL budžets-1.partneru tipam'!J46+'1.3 DL budžets-2.partneru tipam'!J46</f>
        <v>0</v>
      </c>
      <c r="J46" s="525">
        <f>'1.1 DL budžets-iesniedzējam'!K46+'1.2 DL budžets-1.partneru tipam'!K46+'1.3 DL budžets-2.partneru tipam'!K46</f>
        <v>0</v>
      </c>
      <c r="K46" s="525">
        <f>'1.1 DL budžets-iesniedzējam'!L46+'1.2 DL budžets-1.partneru tipam'!L46+'1.3 DL budžets-2.partneru tipam'!L46</f>
        <v>0</v>
      </c>
      <c r="L46" s="525">
        <f>'1.1 DL budžets-iesniedzējam'!M46+'1.2 DL budžets-1.partneru tipam'!M46+'1.3 DL budžets-2.partneru tipam'!M46</f>
        <v>0</v>
      </c>
      <c r="M46" s="525">
        <f>'1.1 DL budžets-iesniedzējam'!N46+'1.2 DL budžets-1.partneru tipam'!N46+'1.3 DL budžets-2.partneru tipam'!N46</f>
        <v>0</v>
      </c>
      <c r="N46" s="525">
        <f>'1.1 DL budžets-iesniedzējam'!O46+'1.2 DL budžets-1.partneru tipam'!O46+'1.3 DL budžets-2.partneru tipam'!O46</f>
        <v>0</v>
      </c>
      <c r="O46" s="525">
        <f>'1.1 DL budžets-iesniedzējam'!P46+'1.2 DL budžets-1.partneru tipam'!P46+'1.3 DL budžets-2.partneru tipam'!P46</f>
        <v>0</v>
      </c>
      <c r="P46" s="525">
        <f>'1.1 DL budžets-iesniedzējam'!Q46+'1.2 DL budžets-1.partneru tipam'!Q46+'1.3 DL budžets-2.partneru tipam'!Q46</f>
        <v>0</v>
      </c>
      <c r="Q46" s="525">
        <f>'1.1 DL budžets-iesniedzējam'!R46+'1.2 DL budžets-1.partneru tipam'!R46+'1.3 DL budžets-2.partneru tipam'!R46</f>
        <v>0</v>
      </c>
      <c r="R46" s="525">
        <f>'1.1 DL budžets-iesniedzējam'!S46+'1.2 DL budžets-1.partneru tipam'!S46+'1.3 DL budžets-2.partneru tipam'!S46</f>
        <v>0</v>
      </c>
      <c r="S46" s="525">
        <f>'1.1 DL budžets-iesniedzējam'!T46+'1.2 DL budžets-1.partneru tipam'!T46+'1.3 DL budžets-2.partneru tipam'!T46</f>
        <v>0</v>
      </c>
      <c r="T46" s="525">
        <f>'1.1 DL budžets-iesniedzējam'!U46+'1.2 DL budžets-1.partneru tipam'!U46+'1.3 DL budžets-2.partneru tipam'!U46</f>
        <v>0</v>
      </c>
      <c r="U46" s="525">
        <f>'1.1 DL budžets-iesniedzējam'!V46+'1.2 DL budžets-1.partneru tipam'!V46+'1.3 DL budžets-2.partneru tipam'!V46</f>
        <v>0</v>
      </c>
      <c r="V46" s="525">
        <f>'1.1 DL budžets-iesniedzējam'!W46+'1.2 DL budžets-1.partneru tipam'!W46+'1.3 DL budžets-2.partneru tipam'!W46</f>
        <v>0</v>
      </c>
      <c r="W46" s="525">
        <f>'1.1 DL budžets-iesniedzējam'!X46+'1.2 DL budžets-1.partneru tipam'!X46+'1.3 DL budžets-2.partneru tipam'!X46</f>
        <v>0</v>
      </c>
      <c r="X46" s="525">
        <f>'1.1 DL budžets-iesniedzējam'!Y46+'1.2 DL budžets-1.partneru tipam'!Y46+'1.3 DL budžets-2.partneru tipam'!Y46</f>
        <v>0</v>
      </c>
      <c r="Y46" s="525">
        <f>'1.1 DL budžets-iesniedzējam'!Z46+'1.2 DL budžets-1.partneru tipam'!Z46+'1.3 DL budžets-2.partneru tipam'!Z46</f>
        <v>0</v>
      </c>
      <c r="Z46" s="71"/>
      <c r="AC46" s="560"/>
      <c r="AE46" s="518"/>
      <c r="AF46" s="518"/>
      <c r="AG46" s="518"/>
      <c r="AH46" s="518"/>
      <c r="AI46" s="518"/>
      <c r="AJ46" s="518"/>
      <c r="AK46" s="518"/>
      <c r="AL46" s="518"/>
      <c r="AM46" s="518"/>
      <c r="AN46" s="518"/>
      <c r="AO46" s="518"/>
      <c r="AP46" s="518"/>
      <c r="AQ46" s="518"/>
      <c r="AR46" s="518"/>
      <c r="AS46" s="518"/>
      <c r="AT46" s="518"/>
      <c r="AV46" s="243"/>
      <c r="BQ46" s="39"/>
    </row>
    <row r="47" spans="1:69" ht="12" customHeight="1">
      <c r="A47" s="540" t="s">
        <v>495</v>
      </c>
      <c r="B47" s="532" t="s">
        <v>496</v>
      </c>
      <c r="C47" s="652">
        <f t="shared" si="7"/>
        <v>0</v>
      </c>
      <c r="D47" s="651" t="e">
        <f t="shared" si="11"/>
        <v>#DIV/0!</v>
      </c>
      <c r="E47" s="528">
        <f t="shared" si="8"/>
        <v>0</v>
      </c>
      <c r="F47" s="652">
        <f t="shared" si="9"/>
        <v>0</v>
      </c>
      <c r="G47" s="525" t="e">
        <f>'1.1 DL budžets-iesniedzējam'!H47+'1.2 DL budžets-1.partneru tipam'!H47+'1.3 DL budžets-2.partneru tipam'!H47</f>
        <v>#DIV/0!</v>
      </c>
      <c r="H47" s="525">
        <f>'1.1 DL budžets-iesniedzējam'!I47+'1.2 DL budžets-1.partneru tipam'!I47+'1.3 DL budžets-2.partneru tipam'!I47</f>
        <v>0</v>
      </c>
      <c r="I47" s="525">
        <f>'1.1 DL budžets-iesniedzējam'!J47+'1.2 DL budžets-1.partneru tipam'!J47+'1.3 DL budžets-2.partneru tipam'!J47</f>
        <v>0</v>
      </c>
      <c r="J47" s="525">
        <f>'1.1 DL budžets-iesniedzējam'!K47+'1.2 DL budžets-1.partneru tipam'!K47+'1.3 DL budžets-2.partneru tipam'!K47</f>
        <v>0</v>
      </c>
      <c r="K47" s="525">
        <f>'1.1 DL budžets-iesniedzējam'!L47+'1.2 DL budžets-1.partneru tipam'!L47+'1.3 DL budžets-2.partneru tipam'!L47</f>
        <v>0</v>
      </c>
      <c r="L47" s="525">
        <f>'1.1 DL budžets-iesniedzējam'!M47+'1.2 DL budžets-1.partneru tipam'!M47+'1.3 DL budžets-2.partneru tipam'!M47</f>
        <v>0</v>
      </c>
      <c r="M47" s="525">
        <f>'1.1 DL budžets-iesniedzējam'!N47+'1.2 DL budžets-1.partneru tipam'!N47+'1.3 DL budžets-2.partneru tipam'!N47</f>
        <v>0</v>
      </c>
      <c r="N47" s="525">
        <f>'1.1 DL budžets-iesniedzējam'!O47+'1.2 DL budžets-1.partneru tipam'!O47+'1.3 DL budžets-2.partneru tipam'!O47</f>
        <v>0</v>
      </c>
      <c r="O47" s="525">
        <f>'1.1 DL budžets-iesniedzējam'!P47+'1.2 DL budžets-1.partneru tipam'!P47+'1.3 DL budžets-2.partneru tipam'!P47</f>
        <v>0</v>
      </c>
      <c r="P47" s="525">
        <f>'1.1 DL budžets-iesniedzējam'!Q47+'1.2 DL budžets-1.partneru tipam'!Q47+'1.3 DL budžets-2.partneru tipam'!Q47</f>
        <v>0</v>
      </c>
      <c r="Q47" s="525">
        <f>'1.1 DL budžets-iesniedzējam'!R47+'1.2 DL budžets-1.partneru tipam'!R47+'1.3 DL budžets-2.partneru tipam'!R47</f>
        <v>0</v>
      </c>
      <c r="R47" s="525">
        <f>'1.1 DL budžets-iesniedzējam'!S47+'1.2 DL budžets-1.partneru tipam'!S47+'1.3 DL budžets-2.partneru tipam'!S47</f>
        <v>0</v>
      </c>
      <c r="S47" s="525">
        <f>'1.1 DL budžets-iesniedzējam'!T47+'1.2 DL budžets-1.partneru tipam'!T47+'1.3 DL budžets-2.partneru tipam'!T47</f>
        <v>0</v>
      </c>
      <c r="T47" s="525">
        <f>'1.1 DL budžets-iesniedzējam'!U47+'1.2 DL budžets-1.partneru tipam'!U47+'1.3 DL budžets-2.partneru tipam'!U47</f>
        <v>0</v>
      </c>
      <c r="U47" s="525">
        <f>'1.1 DL budžets-iesniedzējam'!V47+'1.2 DL budžets-1.partneru tipam'!V47+'1.3 DL budžets-2.partneru tipam'!V47</f>
        <v>0</v>
      </c>
      <c r="V47" s="525">
        <f>'1.1 DL budžets-iesniedzējam'!W47+'1.2 DL budžets-1.partneru tipam'!W47+'1.3 DL budžets-2.partneru tipam'!W47</f>
        <v>0</v>
      </c>
      <c r="W47" s="525">
        <f>'1.1 DL budžets-iesniedzējam'!X47+'1.2 DL budžets-1.partneru tipam'!X47+'1.3 DL budžets-2.partneru tipam'!X47</f>
        <v>0</v>
      </c>
      <c r="X47" s="525">
        <f>'1.1 DL budžets-iesniedzējam'!Y47+'1.2 DL budžets-1.partneru tipam'!Y47+'1.3 DL budžets-2.partneru tipam'!Y47</f>
        <v>0</v>
      </c>
      <c r="Y47" s="525">
        <f>'1.1 DL budžets-iesniedzējam'!Z47+'1.2 DL budžets-1.partneru tipam'!Z47+'1.3 DL budžets-2.partneru tipam'!Z47</f>
        <v>0</v>
      </c>
      <c r="Z47" s="71"/>
      <c r="AC47" s="560"/>
      <c r="AE47" s="518"/>
      <c r="AF47" s="518"/>
      <c r="AG47" s="518"/>
      <c r="AH47" s="518"/>
      <c r="AI47" s="518"/>
      <c r="AJ47" s="518"/>
      <c r="AK47" s="518"/>
      <c r="AL47" s="518"/>
      <c r="AM47" s="518"/>
      <c r="AN47" s="518"/>
      <c r="AO47" s="518"/>
      <c r="AP47" s="518"/>
      <c r="AQ47" s="518"/>
      <c r="AR47" s="518"/>
      <c r="AS47" s="518"/>
      <c r="AT47" s="518"/>
      <c r="AV47" s="243"/>
      <c r="BQ47" s="39"/>
    </row>
    <row r="48" spans="1:69" ht="12" customHeight="1">
      <c r="A48" s="653" t="s">
        <v>503</v>
      </c>
      <c r="B48" s="656" t="s">
        <v>219</v>
      </c>
      <c r="C48" s="525">
        <f t="shared" si="7"/>
        <v>0</v>
      </c>
      <c r="D48" s="651" t="e">
        <f t="shared" si="11"/>
        <v>#DIV/0!</v>
      </c>
      <c r="E48" s="528">
        <f t="shared" si="8"/>
        <v>0</v>
      </c>
      <c r="F48" s="525">
        <f t="shared" si="9"/>
        <v>0</v>
      </c>
      <c r="G48" s="525" t="e">
        <f>'1.1 DL budžets-iesniedzējam'!H48+'1.2 DL budžets-1.partneru tipam'!H48+'1.3 DL budžets-2.partneru tipam'!H48</f>
        <v>#DIV/0!</v>
      </c>
      <c r="H48" s="525">
        <f>'1.1 DL budžets-iesniedzējam'!I48+'1.2 DL budžets-1.partneru tipam'!I48+'1.3 DL budžets-2.partneru tipam'!I48</f>
        <v>0</v>
      </c>
      <c r="I48" s="525">
        <f>'1.1 DL budžets-iesniedzējam'!J48+'1.2 DL budžets-1.partneru tipam'!J48+'1.3 DL budžets-2.partneru tipam'!J48</f>
        <v>0</v>
      </c>
      <c r="J48" s="525">
        <f>'1.1 DL budžets-iesniedzējam'!K48+'1.2 DL budžets-1.partneru tipam'!K48+'1.3 DL budžets-2.partneru tipam'!K48</f>
        <v>0</v>
      </c>
      <c r="K48" s="525">
        <f>'1.1 DL budžets-iesniedzējam'!L48+'1.2 DL budžets-1.partneru tipam'!L48+'1.3 DL budžets-2.partneru tipam'!L48</f>
        <v>0</v>
      </c>
      <c r="L48" s="525">
        <f>'1.1 DL budžets-iesniedzējam'!M48+'1.2 DL budžets-1.partneru tipam'!M48+'1.3 DL budžets-2.partneru tipam'!M48</f>
        <v>0</v>
      </c>
      <c r="M48" s="525">
        <f>'1.1 DL budžets-iesniedzējam'!N48+'1.2 DL budžets-1.partneru tipam'!N48+'1.3 DL budžets-2.partneru tipam'!N48</f>
        <v>0</v>
      </c>
      <c r="N48" s="525">
        <f>'1.1 DL budžets-iesniedzējam'!O48+'1.2 DL budžets-1.partneru tipam'!O48+'1.3 DL budžets-2.partneru tipam'!O48</f>
        <v>0</v>
      </c>
      <c r="O48" s="525">
        <f>'1.1 DL budžets-iesniedzējam'!P48+'1.2 DL budžets-1.partneru tipam'!P48+'1.3 DL budžets-2.partneru tipam'!P48</f>
        <v>0</v>
      </c>
      <c r="P48" s="525">
        <f>'1.1 DL budžets-iesniedzējam'!Q48+'1.2 DL budžets-1.partneru tipam'!Q48+'1.3 DL budžets-2.partneru tipam'!Q48</f>
        <v>0</v>
      </c>
      <c r="Q48" s="525">
        <f>'1.1 DL budžets-iesniedzējam'!R48+'1.2 DL budžets-1.partneru tipam'!R48+'1.3 DL budžets-2.partneru tipam'!R48</f>
        <v>0</v>
      </c>
      <c r="R48" s="525">
        <f>'1.1 DL budžets-iesniedzējam'!S48+'1.2 DL budžets-1.partneru tipam'!S48+'1.3 DL budžets-2.partneru tipam'!S48</f>
        <v>0</v>
      </c>
      <c r="S48" s="525">
        <f>'1.1 DL budžets-iesniedzējam'!T48+'1.2 DL budžets-1.partneru tipam'!T48+'1.3 DL budžets-2.partneru tipam'!T48</f>
        <v>0</v>
      </c>
      <c r="T48" s="525">
        <f>'1.1 DL budžets-iesniedzējam'!U48+'1.2 DL budžets-1.partneru tipam'!U48+'1.3 DL budžets-2.partneru tipam'!U48</f>
        <v>0</v>
      </c>
      <c r="U48" s="525">
        <f>'1.1 DL budžets-iesniedzējam'!V48+'1.2 DL budžets-1.partneru tipam'!V48+'1.3 DL budžets-2.partneru tipam'!V48</f>
        <v>0</v>
      </c>
      <c r="V48" s="525">
        <f>'1.1 DL budžets-iesniedzējam'!W48+'1.2 DL budžets-1.partneru tipam'!W48+'1.3 DL budžets-2.partneru tipam'!W48</f>
        <v>0</v>
      </c>
      <c r="W48" s="525">
        <f>'1.1 DL budžets-iesniedzējam'!X48+'1.2 DL budžets-1.partneru tipam'!X48+'1.3 DL budžets-2.partneru tipam'!X48</f>
        <v>0</v>
      </c>
      <c r="X48" s="525">
        <f>'1.1 DL budžets-iesniedzējam'!Y48+'1.2 DL budžets-1.partneru tipam'!Y48+'1.3 DL budžets-2.partneru tipam'!Y48</f>
        <v>0</v>
      </c>
      <c r="Y48" s="525">
        <f>'1.1 DL budžets-iesniedzējam'!Z48+'1.2 DL budžets-1.partneru tipam'!Z48+'1.3 DL budžets-2.partneru tipam'!Z48</f>
        <v>0</v>
      </c>
      <c r="Z48" s="71"/>
      <c r="AC48" s="560"/>
      <c r="AE48" s="518"/>
      <c r="AF48" s="518"/>
      <c r="AG48" s="518"/>
      <c r="AH48" s="518"/>
      <c r="AI48" s="518"/>
      <c r="AJ48" s="518"/>
      <c r="AK48" s="518"/>
      <c r="AL48" s="518"/>
      <c r="AM48" s="518"/>
      <c r="AN48" s="518"/>
      <c r="AO48" s="518"/>
      <c r="AP48" s="518"/>
      <c r="AQ48" s="518"/>
      <c r="AR48" s="518"/>
      <c r="AS48" s="518"/>
      <c r="AT48" s="518"/>
      <c r="BQ48" s="39"/>
    </row>
    <row r="49" spans="1:69" ht="12" customHeight="1">
      <c r="A49" s="654" t="s">
        <v>498</v>
      </c>
      <c r="B49" s="655" t="s">
        <v>499</v>
      </c>
      <c r="C49" s="652">
        <f t="shared" si="7"/>
        <v>0</v>
      </c>
      <c r="D49" s="651" t="e">
        <f t="shared" si="11"/>
        <v>#DIV/0!</v>
      </c>
      <c r="E49" s="528">
        <f t="shared" si="8"/>
        <v>0</v>
      </c>
      <c r="F49" s="652">
        <f t="shared" si="9"/>
        <v>0</v>
      </c>
      <c r="G49" s="525" t="e">
        <f>'1.1 DL budžets-iesniedzējam'!H49+'1.2 DL budžets-1.partneru tipam'!H49+'1.3 DL budžets-2.partneru tipam'!H49</f>
        <v>#DIV/0!</v>
      </c>
      <c r="H49" s="525">
        <f>'1.1 DL budžets-iesniedzējam'!I49+'1.2 DL budžets-1.partneru tipam'!I49+'1.3 DL budžets-2.partneru tipam'!I49</f>
        <v>0</v>
      </c>
      <c r="I49" s="525">
        <f>'1.1 DL budžets-iesniedzējam'!J49+'1.2 DL budžets-1.partneru tipam'!J49+'1.3 DL budžets-2.partneru tipam'!J49</f>
        <v>0</v>
      </c>
      <c r="J49" s="525">
        <f>'1.1 DL budžets-iesniedzējam'!K49+'1.2 DL budžets-1.partneru tipam'!K49+'1.3 DL budžets-2.partneru tipam'!K49</f>
        <v>0</v>
      </c>
      <c r="K49" s="525">
        <f>'1.1 DL budžets-iesniedzējam'!L49+'1.2 DL budžets-1.partneru tipam'!L49+'1.3 DL budžets-2.partneru tipam'!L49</f>
        <v>0</v>
      </c>
      <c r="L49" s="525">
        <f>'1.1 DL budžets-iesniedzējam'!M49+'1.2 DL budžets-1.partneru tipam'!M49+'1.3 DL budžets-2.partneru tipam'!M49</f>
        <v>0</v>
      </c>
      <c r="M49" s="525">
        <f>'1.1 DL budžets-iesniedzējam'!N49+'1.2 DL budžets-1.partneru tipam'!N49+'1.3 DL budžets-2.partneru tipam'!N49</f>
        <v>0</v>
      </c>
      <c r="N49" s="525">
        <f>'1.1 DL budžets-iesniedzējam'!O49+'1.2 DL budžets-1.partneru tipam'!O49+'1.3 DL budžets-2.partneru tipam'!O49</f>
        <v>0</v>
      </c>
      <c r="O49" s="525">
        <f>'1.1 DL budžets-iesniedzējam'!P49+'1.2 DL budžets-1.partneru tipam'!P49+'1.3 DL budžets-2.partneru tipam'!P49</f>
        <v>0</v>
      </c>
      <c r="P49" s="525">
        <f>'1.1 DL budžets-iesniedzējam'!Q49+'1.2 DL budžets-1.partneru tipam'!Q49+'1.3 DL budžets-2.partneru tipam'!Q49</f>
        <v>0</v>
      </c>
      <c r="Q49" s="525">
        <f>'1.1 DL budžets-iesniedzējam'!R49+'1.2 DL budžets-1.partneru tipam'!R49+'1.3 DL budžets-2.partneru tipam'!R49</f>
        <v>0</v>
      </c>
      <c r="R49" s="525">
        <f>'1.1 DL budžets-iesniedzējam'!S49+'1.2 DL budžets-1.partneru tipam'!S49+'1.3 DL budžets-2.partneru tipam'!S49</f>
        <v>0</v>
      </c>
      <c r="S49" s="525">
        <f>'1.1 DL budžets-iesniedzējam'!T49+'1.2 DL budžets-1.partneru tipam'!T49+'1.3 DL budžets-2.partneru tipam'!T49</f>
        <v>0</v>
      </c>
      <c r="T49" s="525">
        <f>'1.1 DL budžets-iesniedzējam'!U49+'1.2 DL budžets-1.partneru tipam'!U49+'1.3 DL budžets-2.partneru tipam'!U49</f>
        <v>0</v>
      </c>
      <c r="U49" s="525">
        <f>'1.1 DL budžets-iesniedzējam'!V49+'1.2 DL budžets-1.partneru tipam'!V49+'1.3 DL budžets-2.partneru tipam'!V49</f>
        <v>0</v>
      </c>
      <c r="V49" s="525">
        <f>'1.1 DL budžets-iesniedzējam'!W49+'1.2 DL budžets-1.partneru tipam'!W49+'1.3 DL budžets-2.partneru tipam'!W49</f>
        <v>0</v>
      </c>
      <c r="W49" s="525">
        <f>'1.1 DL budžets-iesniedzējam'!X49+'1.2 DL budžets-1.partneru tipam'!X49+'1.3 DL budžets-2.partneru tipam'!X49</f>
        <v>0</v>
      </c>
      <c r="X49" s="525">
        <f>'1.1 DL budžets-iesniedzējam'!Y49+'1.2 DL budžets-1.partneru tipam'!Y49+'1.3 DL budžets-2.partneru tipam'!Y49</f>
        <v>0</v>
      </c>
      <c r="Y49" s="525">
        <f>'1.1 DL budžets-iesniedzējam'!Z49+'1.2 DL budžets-1.partneru tipam'!Z49+'1.3 DL budžets-2.partneru tipam'!Z49</f>
        <v>0</v>
      </c>
      <c r="Z49" s="71"/>
      <c r="AC49" s="560"/>
      <c r="AE49" s="518"/>
      <c r="AF49" s="518"/>
      <c r="AG49" s="518"/>
      <c r="AH49" s="518"/>
      <c r="AI49" s="518"/>
      <c r="AJ49" s="518"/>
      <c r="AK49" s="518"/>
      <c r="AL49" s="518"/>
      <c r="AM49" s="518"/>
      <c r="AN49" s="518"/>
      <c r="AO49" s="518"/>
      <c r="AP49" s="518"/>
      <c r="AQ49" s="518"/>
      <c r="AR49" s="518"/>
      <c r="AS49" s="518"/>
      <c r="AT49" s="518"/>
      <c r="BQ49" s="39"/>
    </row>
    <row r="50" spans="1:69" ht="12" customHeight="1">
      <c r="A50" s="654" t="s">
        <v>500</v>
      </c>
      <c r="B50" s="655" t="s">
        <v>501</v>
      </c>
      <c r="C50" s="652">
        <f t="shared" si="7"/>
        <v>0</v>
      </c>
      <c r="D50" s="651" t="e">
        <f t="shared" si="11"/>
        <v>#DIV/0!</v>
      </c>
      <c r="E50" s="528">
        <f t="shared" si="8"/>
        <v>0</v>
      </c>
      <c r="F50" s="652">
        <f t="shared" si="9"/>
        <v>0</v>
      </c>
      <c r="G50" s="525" t="e">
        <f>'1.1 DL budžets-iesniedzējam'!H50+'1.2 DL budžets-1.partneru tipam'!H50+'1.3 DL budžets-2.partneru tipam'!H50</f>
        <v>#DIV/0!</v>
      </c>
      <c r="H50" s="525">
        <f>'1.1 DL budžets-iesniedzējam'!I50+'1.2 DL budžets-1.partneru tipam'!I50+'1.3 DL budžets-2.partneru tipam'!I50</f>
        <v>0</v>
      </c>
      <c r="I50" s="525">
        <f>'1.1 DL budžets-iesniedzējam'!J50+'1.2 DL budžets-1.partneru tipam'!J50+'1.3 DL budžets-2.partneru tipam'!J50</f>
        <v>0</v>
      </c>
      <c r="J50" s="525">
        <f>'1.1 DL budžets-iesniedzējam'!K50+'1.2 DL budžets-1.partneru tipam'!K50+'1.3 DL budžets-2.partneru tipam'!K50</f>
        <v>0</v>
      </c>
      <c r="K50" s="525">
        <f>'1.1 DL budžets-iesniedzējam'!L50+'1.2 DL budžets-1.partneru tipam'!L50+'1.3 DL budžets-2.partneru tipam'!L50</f>
        <v>0</v>
      </c>
      <c r="L50" s="525">
        <f>'1.1 DL budžets-iesniedzējam'!M50+'1.2 DL budžets-1.partneru tipam'!M50+'1.3 DL budžets-2.partneru tipam'!M50</f>
        <v>0</v>
      </c>
      <c r="M50" s="525">
        <f>'1.1 DL budžets-iesniedzējam'!N50+'1.2 DL budžets-1.partneru tipam'!N50+'1.3 DL budžets-2.partneru tipam'!N50</f>
        <v>0</v>
      </c>
      <c r="N50" s="525">
        <f>'1.1 DL budžets-iesniedzējam'!O50+'1.2 DL budžets-1.partneru tipam'!O50+'1.3 DL budžets-2.partneru tipam'!O50</f>
        <v>0</v>
      </c>
      <c r="O50" s="525">
        <f>'1.1 DL budžets-iesniedzējam'!P50+'1.2 DL budžets-1.partneru tipam'!P50+'1.3 DL budžets-2.partneru tipam'!P50</f>
        <v>0</v>
      </c>
      <c r="P50" s="525">
        <f>'1.1 DL budžets-iesniedzējam'!Q50+'1.2 DL budžets-1.partneru tipam'!Q50+'1.3 DL budžets-2.partneru tipam'!Q50</f>
        <v>0</v>
      </c>
      <c r="Q50" s="525">
        <f>'1.1 DL budžets-iesniedzējam'!R50+'1.2 DL budžets-1.partneru tipam'!R50+'1.3 DL budžets-2.partneru tipam'!R50</f>
        <v>0</v>
      </c>
      <c r="R50" s="525">
        <f>'1.1 DL budžets-iesniedzējam'!S50+'1.2 DL budžets-1.partneru tipam'!S50+'1.3 DL budžets-2.partneru tipam'!S50</f>
        <v>0</v>
      </c>
      <c r="S50" s="525">
        <f>'1.1 DL budžets-iesniedzējam'!T50+'1.2 DL budžets-1.partneru tipam'!T50+'1.3 DL budžets-2.partneru tipam'!T50</f>
        <v>0</v>
      </c>
      <c r="T50" s="525">
        <f>'1.1 DL budžets-iesniedzējam'!U50+'1.2 DL budžets-1.partneru tipam'!U50+'1.3 DL budžets-2.partneru tipam'!U50</f>
        <v>0</v>
      </c>
      <c r="U50" s="525">
        <f>'1.1 DL budžets-iesniedzējam'!V50+'1.2 DL budžets-1.partneru tipam'!V50+'1.3 DL budžets-2.partneru tipam'!V50</f>
        <v>0</v>
      </c>
      <c r="V50" s="525">
        <f>'1.1 DL budžets-iesniedzējam'!W50+'1.2 DL budžets-1.partneru tipam'!W50+'1.3 DL budžets-2.partneru tipam'!W50</f>
        <v>0</v>
      </c>
      <c r="W50" s="525">
        <f>'1.1 DL budžets-iesniedzējam'!X50+'1.2 DL budžets-1.partneru tipam'!X50+'1.3 DL budžets-2.partneru tipam'!X50</f>
        <v>0</v>
      </c>
      <c r="X50" s="525">
        <f>'1.1 DL budžets-iesniedzējam'!Y50+'1.2 DL budžets-1.partneru tipam'!Y50+'1.3 DL budžets-2.partneru tipam'!Y50</f>
        <v>0</v>
      </c>
      <c r="Y50" s="525">
        <f>'1.1 DL budžets-iesniedzējam'!Z50+'1.2 DL budžets-1.partneru tipam'!Z50+'1.3 DL budžets-2.partneru tipam'!Z50</f>
        <v>0</v>
      </c>
      <c r="Z50" s="71"/>
      <c r="AC50" s="560"/>
      <c r="AE50" s="518"/>
      <c r="AF50" s="518"/>
      <c r="AG50" s="518"/>
      <c r="AH50" s="518"/>
      <c r="AI50" s="518"/>
      <c r="AJ50" s="518"/>
      <c r="AK50" s="518"/>
      <c r="AL50" s="518"/>
      <c r="AM50" s="518"/>
      <c r="AN50" s="518"/>
      <c r="AO50" s="518"/>
      <c r="AP50" s="518"/>
      <c r="AQ50" s="518"/>
      <c r="AR50" s="518"/>
      <c r="AS50" s="518"/>
      <c r="AT50" s="518"/>
      <c r="BQ50" s="39"/>
    </row>
    <row r="51" spans="1:69" ht="12" customHeight="1">
      <c r="A51" s="654" t="s">
        <v>506</v>
      </c>
      <c r="B51" s="655" t="s">
        <v>502</v>
      </c>
      <c r="C51" s="652">
        <f t="shared" si="7"/>
        <v>0</v>
      </c>
      <c r="D51" s="651" t="e">
        <f t="shared" si="11"/>
        <v>#DIV/0!</v>
      </c>
      <c r="E51" s="528">
        <f t="shared" si="8"/>
        <v>0</v>
      </c>
      <c r="F51" s="652">
        <f t="shared" si="9"/>
        <v>0</v>
      </c>
      <c r="G51" s="525" t="e">
        <f>'1.1 DL budžets-iesniedzējam'!H51+'1.2 DL budžets-1.partneru tipam'!H51+'1.3 DL budžets-2.partneru tipam'!H51</f>
        <v>#DIV/0!</v>
      </c>
      <c r="H51" s="525">
        <f>'1.1 DL budžets-iesniedzējam'!I51+'1.2 DL budžets-1.partneru tipam'!I51+'1.3 DL budžets-2.partneru tipam'!I51</f>
        <v>0</v>
      </c>
      <c r="I51" s="525">
        <f>'1.1 DL budžets-iesniedzējam'!J51+'1.2 DL budžets-1.partneru tipam'!J51+'1.3 DL budžets-2.partneru tipam'!J51</f>
        <v>0</v>
      </c>
      <c r="J51" s="525">
        <f>'1.1 DL budžets-iesniedzējam'!K51+'1.2 DL budžets-1.partneru tipam'!K51+'1.3 DL budžets-2.partneru tipam'!K51</f>
        <v>0</v>
      </c>
      <c r="K51" s="525">
        <f>'1.1 DL budžets-iesniedzējam'!L51+'1.2 DL budžets-1.partneru tipam'!L51+'1.3 DL budžets-2.partneru tipam'!L51</f>
        <v>0</v>
      </c>
      <c r="L51" s="525">
        <f>'1.1 DL budžets-iesniedzējam'!M51+'1.2 DL budžets-1.partneru tipam'!M51+'1.3 DL budžets-2.partneru tipam'!M51</f>
        <v>0</v>
      </c>
      <c r="M51" s="525">
        <f>'1.1 DL budžets-iesniedzējam'!N51+'1.2 DL budžets-1.partneru tipam'!N51+'1.3 DL budžets-2.partneru tipam'!N51</f>
        <v>0</v>
      </c>
      <c r="N51" s="525">
        <f>'1.1 DL budžets-iesniedzējam'!O51+'1.2 DL budžets-1.partneru tipam'!O51+'1.3 DL budžets-2.partneru tipam'!O51</f>
        <v>0</v>
      </c>
      <c r="O51" s="525">
        <f>'1.1 DL budžets-iesniedzējam'!P51+'1.2 DL budžets-1.partneru tipam'!P51+'1.3 DL budžets-2.partneru tipam'!P51</f>
        <v>0</v>
      </c>
      <c r="P51" s="525">
        <f>'1.1 DL budžets-iesniedzējam'!Q51+'1.2 DL budžets-1.partneru tipam'!Q51+'1.3 DL budžets-2.partneru tipam'!Q51</f>
        <v>0</v>
      </c>
      <c r="Q51" s="525">
        <f>'1.1 DL budžets-iesniedzējam'!R51+'1.2 DL budžets-1.partneru tipam'!R51+'1.3 DL budžets-2.partneru tipam'!R51</f>
        <v>0</v>
      </c>
      <c r="R51" s="525">
        <f>'1.1 DL budžets-iesniedzējam'!S51+'1.2 DL budžets-1.partneru tipam'!S51+'1.3 DL budžets-2.partneru tipam'!S51</f>
        <v>0</v>
      </c>
      <c r="S51" s="525">
        <f>'1.1 DL budžets-iesniedzējam'!T51+'1.2 DL budžets-1.partneru tipam'!T51+'1.3 DL budžets-2.partneru tipam'!T51</f>
        <v>0</v>
      </c>
      <c r="T51" s="525">
        <f>'1.1 DL budžets-iesniedzējam'!U51+'1.2 DL budžets-1.partneru tipam'!U51+'1.3 DL budžets-2.partneru tipam'!U51</f>
        <v>0</v>
      </c>
      <c r="U51" s="525">
        <f>'1.1 DL budžets-iesniedzējam'!V51+'1.2 DL budžets-1.partneru tipam'!V51+'1.3 DL budžets-2.partneru tipam'!V51</f>
        <v>0</v>
      </c>
      <c r="V51" s="525">
        <f>'1.1 DL budžets-iesniedzējam'!W51+'1.2 DL budžets-1.partneru tipam'!W51+'1.3 DL budžets-2.partneru tipam'!W51</f>
        <v>0</v>
      </c>
      <c r="W51" s="525">
        <f>'1.1 DL budžets-iesniedzējam'!X51+'1.2 DL budžets-1.partneru tipam'!X51+'1.3 DL budžets-2.partneru tipam'!X51</f>
        <v>0</v>
      </c>
      <c r="X51" s="525">
        <f>'1.1 DL budžets-iesniedzējam'!Y51+'1.2 DL budžets-1.partneru tipam'!Y51+'1.3 DL budžets-2.partneru tipam'!Y51</f>
        <v>0</v>
      </c>
      <c r="Y51" s="525">
        <f>'1.1 DL budžets-iesniedzējam'!Z51+'1.2 DL budžets-1.partneru tipam'!Z51+'1.3 DL budžets-2.partneru tipam'!Z51</f>
        <v>0</v>
      </c>
      <c r="Z51" s="71"/>
      <c r="AC51" s="560"/>
      <c r="AE51" s="518"/>
      <c r="AF51" s="518"/>
      <c r="AG51" s="518"/>
      <c r="AH51" s="518"/>
      <c r="AI51" s="518"/>
      <c r="AJ51" s="518"/>
      <c r="AK51" s="518"/>
      <c r="AL51" s="518"/>
      <c r="AM51" s="518"/>
      <c r="AN51" s="518"/>
      <c r="AO51" s="518"/>
      <c r="AP51" s="518"/>
      <c r="AQ51" s="518"/>
      <c r="AR51" s="518"/>
      <c r="AS51" s="518"/>
      <c r="AT51" s="518"/>
      <c r="BQ51" s="39"/>
    </row>
    <row r="52" spans="1:69" ht="12" customHeight="1">
      <c r="A52" s="522">
        <v>15</v>
      </c>
      <c r="B52" s="538" t="s">
        <v>220</v>
      </c>
      <c r="C52" s="525">
        <f t="shared" si="7"/>
        <v>0</v>
      </c>
      <c r="D52" s="651" t="e">
        <f t="shared" si="11"/>
        <v>#DIV/0!</v>
      </c>
      <c r="E52" s="528">
        <f t="shared" si="8"/>
        <v>0</v>
      </c>
      <c r="F52" s="525">
        <f t="shared" si="9"/>
        <v>0</v>
      </c>
      <c r="G52" s="525" t="e">
        <f>'1.1 DL budžets-iesniedzējam'!H52+'1.2 DL budžets-1.partneru tipam'!H52+'1.3 DL budžets-2.partneru tipam'!H52</f>
        <v>#DIV/0!</v>
      </c>
      <c r="H52" s="525">
        <f>'1.1 DL budžets-iesniedzējam'!I52+'1.2 DL budžets-1.partneru tipam'!I52+'1.3 DL budžets-2.partneru tipam'!I52</f>
        <v>0</v>
      </c>
      <c r="I52" s="525">
        <f>'1.1 DL budžets-iesniedzējam'!J52+'1.2 DL budžets-1.partneru tipam'!J52+'1.3 DL budžets-2.partneru tipam'!J52</f>
        <v>0</v>
      </c>
      <c r="J52" s="525">
        <f>'1.1 DL budžets-iesniedzējam'!K52+'1.2 DL budžets-1.partneru tipam'!K52+'1.3 DL budžets-2.partneru tipam'!K52</f>
        <v>0</v>
      </c>
      <c r="K52" s="525">
        <f>'1.1 DL budžets-iesniedzējam'!L52+'1.2 DL budžets-1.partneru tipam'!L52+'1.3 DL budžets-2.partneru tipam'!L52</f>
        <v>0</v>
      </c>
      <c r="L52" s="525">
        <f>'1.1 DL budžets-iesniedzējam'!M52+'1.2 DL budžets-1.partneru tipam'!M52+'1.3 DL budžets-2.partneru tipam'!M52</f>
        <v>0</v>
      </c>
      <c r="M52" s="525">
        <f>'1.1 DL budžets-iesniedzējam'!N52+'1.2 DL budžets-1.partneru tipam'!N52+'1.3 DL budžets-2.partneru tipam'!N52</f>
        <v>0</v>
      </c>
      <c r="N52" s="525">
        <f>'1.1 DL budžets-iesniedzējam'!O52+'1.2 DL budžets-1.partneru tipam'!O52+'1.3 DL budžets-2.partneru tipam'!O52</f>
        <v>0</v>
      </c>
      <c r="O52" s="525">
        <f>'1.1 DL budžets-iesniedzējam'!P52+'1.2 DL budžets-1.partneru tipam'!P52+'1.3 DL budžets-2.partneru tipam'!P52</f>
        <v>0</v>
      </c>
      <c r="P52" s="525">
        <f>'1.1 DL budžets-iesniedzējam'!Q52+'1.2 DL budžets-1.partneru tipam'!Q52+'1.3 DL budžets-2.partneru tipam'!Q52</f>
        <v>0</v>
      </c>
      <c r="Q52" s="525">
        <f>'1.1 DL budžets-iesniedzējam'!R52+'1.2 DL budžets-1.partneru tipam'!R52+'1.3 DL budžets-2.partneru tipam'!R52</f>
        <v>0</v>
      </c>
      <c r="R52" s="525">
        <f>'1.1 DL budžets-iesniedzējam'!S52+'1.2 DL budžets-1.partneru tipam'!S52+'1.3 DL budžets-2.partneru tipam'!S52</f>
        <v>0</v>
      </c>
      <c r="S52" s="525">
        <f>'1.1 DL budžets-iesniedzējam'!T52+'1.2 DL budžets-1.partneru tipam'!T52+'1.3 DL budžets-2.partneru tipam'!T52</f>
        <v>0</v>
      </c>
      <c r="T52" s="525">
        <f>'1.1 DL budžets-iesniedzējam'!U52+'1.2 DL budžets-1.partneru tipam'!U52+'1.3 DL budžets-2.partneru tipam'!U52</f>
        <v>0</v>
      </c>
      <c r="U52" s="525">
        <f>'1.1 DL budžets-iesniedzējam'!V52+'1.2 DL budžets-1.partneru tipam'!V52+'1.3 DL budžets-2.partneru tipam'!V52</f>
        <v>0</v>
      </c>
      <c r="V52" s="525">
        <f>'1.1 DL budžets-iesniedzējam'!W52+'1.2 DL budžets-1.partneru tipam'!W52+'1.3 DL budžets-2.partneru tipam'!W52</f>
        <v>0</v>
      </c>
      <c r="W52" s="525">
        <f>'1.1 DL budžets-iesniedzējam'!X52+'1.2 DL budžets-1.partneru tipam'!X52+'1.3 DL budžets-2.partneru tipam'!X52</f>
        <v>0</v>
      </c>
      <c r="X52" s="525">
        <f>'1.1 DL budžets-iesniedzējam'!Y52+'1.2 DL budžets-1.partneru tipam'!Y52+'1.3 DL budžets-2.partneru tipam'!Y52</f>
        <v>0</v>
      </c>
      <c r="Y52" s="525">
        <f>'1.1 DL budžets-iesniedzējam'!Z52+'1.2 DL budžets-1.partneru tipam'!Z52+'1.3 DL budžets-2.partneru tipam'!Z52</f>
        <v>0</v>
      </c>
      <c r="Z52" s="71"/>
      <c r="AC52" s="560"/>
      <c r="AE52" s="518"/>
      <c r="AF52" s="518"/>
      <c r="AG52" s="518"/>
      <c r="AH52" s="518"/>
      <c r="AI52" s="518"/>
      <c r="AJ52" s="518"/>
      <c r="AK52" s="518"/>
      <c r="AL52" s="518"/>
      <c r="AM52" s="518"/>
      <c r="AN52" s="518"/>
      <c r="AO52" s="518"/>
      <c r="AP52" s="518"/>
      <c r="AQ52" s="518"/>
      <c r="AR52" s="518"/>
      <c r="AS52" s="518"/>
      <c r="AT52" s="518"/>
      <c r="BQ52" s="39"/>
    </row>
    <row r="53" spans="1:69" ht="12" customHeight="1">
      <c r="A53" s="531" t="s">
        <v>504</v>
      </c>
      <c r="B53" s="537" t="s">
        <v>409</v>
      </c>
      <c r="C53" s="652">
        <f t="shared" si="7"/>
        <v>0</v>
      </c>
      <c r="D53" s="651" t="e">
        <f t="shared" si="11"/>
        <v>#DIV/0!</v>
      </c>
      <c r="E53" s="528">
        <f t="shared" si="8"/>
        <v>0</v>
      </c>
      <c r="F53" s="652">
        <f t="shared" si="9"/>
        <v>0</v>
      </c>
      <c r="G53" s="525" t="e">
        <f>'1.1 DL budžets-iesniedzējam'!H53+'1.2 DL budžets-1.partneru tipam'!H53+'1.3 DL budžets-2.partneru tipam'!H53</f>
        <v>#DIV/0!</v>
      </c>
      <c r="H53" s="525">
        <f>'1.1 DL budžets-iesniedzējam'!I53+'1.2 DL budžets-1.partneru tipam'!I53+'1.3 DL budžets-2.partneru tipam'!I53</f>
        <v>0</v>
      </c>
      <c r="I53" s="525">
        <f>'1.1 DL budžets-iesniedzējam'!J53+'1.2 DL budžets-1.partneru tipam'!J53+'1.3 DL budžets-2.partneru tipam'!J53</f>
        <v>0</v>
      </c>
      <c r="J53" s="525">
        <f>'1.1 DL budžets-iesniedzējam'!K53+'1.2 DL budžets-1.partneru tipam'!K53+'1.3 DL budžets-2.partneru tipam'!K53</f>
        <v>0</v>
      </c>
      <c r="K53" s="525">
        <f>'1.1 DL budžets-iesniedzējam'!L53+'1.2 DL budžets-1.partneru tipam'!L53+'1.3 DL budžets-2.partneru tipam'!L53</f>
        <v>0</v>
      </c>
      <c r="L53" s="525">
        <f>'1.1 DL budžets-iesniedzējam'!M53+'1.2 DL budžets-1.partneru tipam'!M53+'1.3 DL budžets-2.partneru tipam'!M53</f>
        <v>0</v>
      </c>
      <c r="M53" s="525">
        <f>'1.1 DL budžets-iesniedzējam'!N53+'1.2 DL budžets-1.partneru tipam'!N53+'1.3 DL budžets-2.partneru tipam'!N53</f>
        <v>0</v>
      </c>
      <c r="N53" s="525">
        <f>'1.1 DL budžets-iesniedzējam'!O53+'1.2 DL budžets-1.partneru tipam'!O53+'1.3 DL budžets-2.partneru tipam'!O53</f>
        <v>0</v>
      </c>
      <c r="O53" s="525">
        <f>'1.1 DL budžets-iesniedzējam'!P53+'1.2 DL budžets-1.partneru tipam'!P53+'1.3 DL budžets-2.partneru tipam'!P53</f>
        <v>0</v>
      </c>
      <c r="P53" s="525">
        <f>'1.1 DL budžets-iesniedzējam'!Q53+'1.2 DL budžets-1.partneru tipam'!Q53+'1.3 DL budžets-2.partneru tipam'!Q53</f>
        <v>0</v>
      </c>
      <c r="Q53" s="525">
        <f>'1.1 DL budžets-iesniedzējam'!R53+'1.2 DL budžets-1.partneru tipam'!R53+'1.3 DL budžets-2.partneru tipam'!R53</f>
        <v>0</v>
      </c>
      <c r="R53" s="525">
        <f>'1.1 DL budžets-iesniedzējam'!S53+'1.2 DL budžets-1.partneru tipam'!S53+'1.3 DL budžets-2.partneru tipam'!S53</f>
        <v>0</v>
      </c>
      <c r="S53" s="525">
        <f>'1.1 DL budžets-iesniedzējam'!T53+'1.2 DL budžets-1.partneru tipam'!T53+'1.3 DL budžets-2.partneru tipam'!T53</f>
        <v>0</v>
      </c>
      <c r="T53" s="525">
        <f>'1.1 DL budžets-iesniedzējam'!U53+'1.2 DL budžets-1.partneru tipam'!U53+'1.3 DL budžets-2.partneru tipam'!U53</f>
        <v>0</v>
      </c>
      <c r="U53" s="525">
        <f>'1.1 DL budžets-iesniedzējam'!V53+'1.2 DL budžets-1.partneru tipam'!V53+'1.3 DL budžets-2.partneru tipam'!V53</f>
        <v>0</v>
      </c>
      <c r="V53" s="525">
        <f>'1.1 DL budžets-iesniedzējam'!W53+'1.2 DL budžets-1.partneru tipam'!W53+'1.3 DL budžets-2.partneru tipam'!W53</f>
        <v>0</v>
      </c>
      <c r="W53" s="525">
        <f>'1.1 DL budžets-iesniedzējam'!X53+'1.2 DL budžets-1.partneru tipam'!X53+'1.3 DL budžets-2.partneru tipam'!X53</f>
        <v>0</v>
      </c>
      <c r="X53" s="525">
        <f>'1.1 DL budžets-iesniedzējam'!Y53+'1.2 DL budžets-1.partneru tipam'!Y53+'1.3 DL budžets-2.partneru tipam'!Y53</f>
        <v>0</v>
      </c>
      <c r="Y53" s="525">
        <f>'1.1 DL budžets-iesniedzējam'!Z53+'1.2 DL budžets-1.partneru tipam'!Z53+'1.3 DL budžets-2.partneru tipam'!Z53</f>
        <v>0</v>
      </c>
      <c r="Z53" s="71"/>
      <c r="AC53" s="560"/>
      <c r="AE53" s="518"/>
      <c r="AF53" s="518"/>
      <c r="AG53" s="518"/>
      <c r="AH53" s="518"/>
      <c r="AI53" s="518"/>
      <c r="AJ53" s="518"/>
      <c r="AK53" s="518"/>
      <c r="AL53" s="518"/>
      <c r="AM53" s="518"/>
      <c r="AN53" s="518"/>
      <c r="AO53" s="518"/>
      <c r="AP53" s="518"/>
      <c r="AQ53" s="518"/>
      <c r="AR53" s="518"/>
      <c r="AS53" s="518"/>
      <c r="AT53" s="518"/>
      <c r="BQ53" s="39"/>
    </row>
    <row r="54" spans="1:69" ht="12" customHeight="1">
      <c r="A54" s="531" t="s">
        <v>505</v>
      </c>
      <c r="B54" s="537" t="s">
        <v>410</v>
      </c>
      <c r="C54" s="652">
        <f t="shared" si="7"/>
        <v>0</v>
      </c>
      <c r="D54" s="651" t="e">
        <f t="shared" si="11"/>
        <v>#DIV/0!</v>
      </c>
      <c r="E54" s="528">
        <f t="shared" si="8"/>
        <v>0</v>
      </c>
      <c r="F54" s="652">
        <f t="shared" si="9"/>
        <v>0</v>
      </c>
      <c r="G54" s="525" t="e">
        <f>'1.1 DL budžets-iesniedzējam'!H54+'1.2 DL budžets-1.partneru tipam'!H54+'1.3 DL budžets-2.partneru tipam'!H54</f>
        <v>#DIV/0!</v>
      </c>
      <c r="H54" s="525">
        <f>'1.1 DL budžets-iesniedzējam'!I54+'1.2 DL budžets-1.partneru tipam'!I54+'1.3 DL budžets-2.partneru tipam'!I54</f>
        <v>0</v>
      </c>
      <c r="I54" s="525">
        <f>'1.1 DL budžets-iesniedzējam'!J54+'1.2 DL budžets-1.partneru tipam'!J54+'1.3 DL budžets-2.partneru tipam'!J54</f>
        <v>0</v>
      </c>
      <c r="J54" s="525">
        <f>'1.1 DL budžets-iesniedzējam'!K54+'1.2 DL budžets-1.partneru tipam'!K54+'1.3 DL budžets-2.partneru tipam'!K54</f>
        <v>0</v>
      </c>
      <c r="K54" s="525">
        <f>'1.1 DL budžets-iesniedzējam'!L54+'1.2 DL budžets-1.partneru tipam'!L54+'1.3 DL budžets-2.partneru tipam'!L54</f>
        <v>0</v>
      </c>
      <c r="L54" s="525">
        <f>'1.1 DL budžets-iesniedzējam'!M54+'1.2 DL budžets-1.partneru tipam'!M54+'1.3 DL budžets-2.partneru tipam'!M54</f>
        <v>0</v>
      </c>
      <c r="M54" s="525">
        <f>'1.1 DL budžets-iesniedzējam'!N54+'1.2 DL budžets-1.partneru tipam'!N54+'1.3 DL budžets-2.partneru tipam'!N54</f>
        <v>0</v>
      </c>
      <c r="N54" s="525">
        <f>'1.1 DL budžets-iesniedzējam'!O54+'1.2 DL budžets-1.partneru tipam'!O54+'1.3 DL budžets-2.partneru tipam'!O54</f>
        <v>0</v>
      </c>
      <c r="O54" s="525">
        <f>'1.1 DL budžets-iesniedzējam'!P54+'1.2 DL budžets-1.partneru tipam'!P54+'1.3 DL budžets-2.partneru tipam'!P54</f>
        <v>0</v>
      </c>
      <c r="P54" s="525">
        <f>'1.1 DL budžets-iesniedzējam'!Q54+'1.2 DL budžets-1.partneru tipam'!Q54+'1.3 DL budžets-2.partneru tipam'!Q54</f>
        <v>0</v>
      </c>
      <c r="Q54" s="525">
        <f>'1.1 DL budžets-iesniedzējam'!R54+'1.2 DL budžets-1.partneru tipam'!R54+'1.3 DL budžets-2.partneru tipam'!R54</f>
        <v>0</v>
      </c>
      <c r="R54" s="525">
        <f>'1.1 DL budžets-iesniedzējam'!S54+'1.2 DL budžets-1.partneru tipam'!S54+'1.3 DL budžets-2.partneru tipam'!S54</f>
        <v>0</v>
      </c>
      <c r="S54" s="525">
        <f>'1.1 DL budžets-iesniedzējam'!T54+'1.2 DL budžets-1.partneru tipam'!T54+'1.3 DL budžets-2.partneru tipam'!T54</f>
        <v>0</v>
      </c>
      <c r="T54" s="525">
        <f>'1.1 DL budžets-iesniedzējam'!U54+'1.2 DL budžets-1.partneru tipam'!U54+'1.3 DL budžets-2.partneru tipam'!U54</f>
        <v>0</v>
      </c>
      <c r="U54" s="525">
        <f>'1.1 DL budžets-iesniedzējam'!V54+'1.2 DL budžets-1.partneru tipam'!V54+'1.3 DL budžets-2.partneru tipam'!V54</f>
        <v>0</v>
      </c>
      <c r="V54" s="525">
        <f>'1.1 DL budžets-iesniedzējam'!W54+'1.2 DL budžets-1.partneru tipam'!W54+'1.3 DL budžets-2.partneru tipam'!W54</f>
        <v>0</v>
      </c>
      <c r="W54" s="525">
        <f>'1.1 DL budžets-iesniedzējam'!X54+'1.2 DL budžets-1.partneru tipam'!X54+'1.3 DL budžets-2.partneru tipam'!X54</f>
        <v>0</v>
      </c>
      <c r="X54" s="525">
        <f>'1.1 DL budžets-iesniedzējam'!Y54+'1.2 DL budžets-1.partneru tipam'!Y54+'1.3 DL budžets-2.partneru tipam'!Y54</f>
        <v>0</v>
      </c>
      <c r="Y54" s="525">
        <f>'1.1 DL budžets-iesniedzējam'!Z54+'1.2 DL budžets-1.partneru tipam'!Z54+'1.3 DL budžets-2.partneru tipam'!Z54</f>
        <v>0</v>
      </c>
      <c r="Z54" s="71"/>
      <c r="AE54" s="518"/>
      <c r="AF54" s="518"/>
      <c r="AG54" s="518"/>
      <c r="AH54" s="518"/>
      <c r="AI54" s="518"/>
      <c r="AJ54" s="518"/>
      <c r="AK54" s="518"/>
      <c r="AL54" s="518"/>
      <c r="AM54" s="518"/>
      <c r="AN54" s="518"/>
      <c r="AO54" s="518"/>
      <c r="AP54" s="518"/>
      <c r="AQ54" s="518"/>
      <c r="AR54" s="518"/>
      <c r="AS54" s="518"/>
      <c r="AT54" s="518"/>
      <c r="BQ54" s="39"/>
    </row>
    <row r="55" spans="1:69">
      <c r="A55" s="541"/>
      <c r="B55" s="657" t="s">
        <v>151</v>
      </c>
      <c r="C55" s="527">
        <f t="shared" ref="C55:Y55" si="12">SUM(C5,C6,C8,C10,C25,C37,C43,C48,C52)</f>
        <v>0</v>
      </c>
      <c r="D55" s="658" t="e">
        <f t="shared" si="12"/>
        <v>#DIV/0!</v>
      </c>
      <c r="E55" s="527">
        <f t="shared" si="12"/>
        <v>0</v>
      </c>
      <c r="F55" s="527">
        <f t="shared" si="12"/>
        <v>0</v>
      </c>
      <c r="G55" s="527" t="e">
        <f t="shared" si="12"/>
        <v>#DIV/0!</v>
      </c>
      <c r="H55" s="527">
        <f t="shared" si="12"/>
        <v>0</v>
      </c>
      <c r="I55" s="527">
        <f t="shared" si="12"/>
        <v>0</v>
      </c>
      <c r="J55" s="527">
        <f t="shared" si="12"/>
        <v>0</v>
      </c>
      <c r="K55" s="527">
        <f t="shared" si="12"/>
        <v>0</v>
      </c>
      <c r="L55" s="527">
        <f t="shared" si="12"/>
        <v>0</v>
      </c>
      <c r="M55" s="527">
        <f t="shared" si="12"/>
        <v>0</v>
      </c>
      <c r="N55" s="527">
        <f t="shared" si="12"/>
        <v>0</v>
      </c>
      <c r="O55" s="527">
        <f t="shared" si="12"/>
        <v>0</v>
      </c>
      <c r="P55" s="527">
        <f t="shared" si="12"/>
        <v>0</v>
      </c>
      <c r="Q55" s="527">
        <f t="shared" si="12"/>
        <v>0</v>
      </c>
      <c r="R55" s="527">
        <f t="shared" si="12"/>
        <v>0</v>
      </c>
      <c r="S55" s="527">
        <f t="shared" si="12"/>
        <v>0</v>
      </c>
      <c r="T55" s="527">
        <f t="shared" si="12"/>
        <v>0</v>
      </c>
      <c r="U55" s="527">
        <f t="shared" si="12"/>
        <v>0</v>
      </c>
      <c r="V55" s="527">
        <f t="shared" si="12"/>
        <v>0</v>
      </c>
      <c r="W55" s="527">
        <f t="shared" si="12"/>
        <v>0</v>
      </c>
      <c r="X55" s="527">
        <f t="shared" si="12"/>
        <v>0</v>
      </c>
      <c r="Y55" s="527">
        <f t="shared" si="12"/>
        <v>0</v>
      </c>
      <c r="Z55" s="71"/>
      <c r="AE55" s="518"/>
      <c r="AF55" s="518"/>
      <c r="AG55" s="518"/>
      <c r="AH55" s="518"/>
      <c r="AI55" s="518"/>
      <c r="AJ55" s="518"/>
      <c r="AK55" s="518"/>
      <c r="AL55" s="518"/>
      <c r="AM55" s="518"/>
      <c r="AN55" s="518"/>
      <c r="AO55" s="518"/>
      <c r="AP55" s="518"/>
      <c r="AQ55" s="518"/>
      <c r="AR55" s="518"/>
      <c r="AS55" s="518"/>
      <c r="AT55" s="518"/>
      <c r="BQ55" s="39"/>
    </row>
    <row r="56" spans="1:69" s="71" customFormat="1">
      <c r="A56" s="551"/>
      <c r="B56" s="546"/>
      <c r="C56" s="659"/>
      <c r="D56" s="660"/>
      <c r="E56" s="661"/>
      <c r="F56" s="660"/>
      <c r="G56" s="660"/>
      <c r="H56" s="660"/>
      <c r="I56" s="660"/>
      <c r="J56" s="660"/>
      <c r="K56" s="660"/>
      <c r="L56" s="660"/>
      <c r="M56" s="660"/>
      <c r="N56" s="660"/>
      <c r="O56" s="660"/>
      <c r="P56" s="660"/>
      <c r="Q56" s="660"/>
      <c r="R56" s="660"/>
      <c r="S56" s="660"/>
      <c r="T56" s="660"/>
      <c r="U56" s="660"/>
      <c r="V56" s="660"/>
      <c r="W56" s="660"/>
      <c r="X56" s="660"/>
      <c r="Y56" s="660"/>
      <c r="Z56" s="660"/>
      <c r="AF56" s="518"/>
      <c r="AG56" s="518"/>
      <c r="AH56" s="518"/>
      <c r="AI56" s="518"/>
      <c r="AJ56" s="518"/>
      <c r="AK56" s="518"/>
      <c r="AL56" s="518"/>
      <c r="AM56" s="518"/>
      <c r="AN56" s="518"/>
      <c r="AO56" s="518"/>
      <c r="AP56" s="518"/>
      <c r="AQ56" s="518"/>
      <c r="AR56" s="518"/>
      <c r="AS56" s="518"/>
      <c r="AT56" s="518"/>
      <c r="AU56" s="518"/>
    </row>
    <row r="57" spans="1:69" s="71" customFormat="1">
      <c r="A57" s="551"/>
      <c r="B57" s="662" t="s">
        <v>383</v>
      </c>
      <c r="C57" s="663"/>
      <c r="D57" s="664"/>
      <c r="E57" s="536">
        <f>E5+E53</f>
        <v>0</v>
      </c>
      <c r="F57" s="660"/>
      <c r="G57" s="660"/>
      <c r="H57" s="660"/>
      <c r="I57" s="660"/>
      <c r="J57" s="660"/>
      <c r="K57" s="660"/>
      <c r="L57" s="660"/>
      <c r="M57" s="660"/>
      <c r="N57" s="660"/>
      <c r="O57" s="660"/>
      <c r="P57" s="660"/>
      <c r="Q57" s="660"/>
      <c r="R57" s="660"/>
      <c r="S57" s="660"/>
      <c r="T57" s="660"/>
      <c r="U57" s="660"/>
      <c r="V57" s="660"/>
      <c r="W57" s="660"/>
      <c r="X57" s="660"/>
      <c r="Y57" s="660"/>
      <c r="Z57" s="660"/>
      <c r="AF57" s="518"/>
      <c r="AG57" s="518"/>
      <c r="AH57" s="518"/>
      <c r="AI57" s="518"/>
      <c r="AJ57" s="518"/>
      <c r="AK57" s="518"/>
      <c r="AL57" s="518"/>
      <c r="AM57" s="518"/>
      <c r="AN57" s="518"/>
      <c r="AO57" s="518"/>
      <c r="AP57" s="518"/>
      <c r="AQ57" s="518"/>
      <c r="AR57" s="518"/>
      <c r="AS57" s="518"/>
      <c r="AT57" s="518"/>
      <c r="AU57" s="518"/>
    </row>
    <row r="58" spans="1:69" s="71" customFormat="1">
      <c r="A58" s="551"/>
      <c r="B58" s="665" t="s">
        <v>380</v>
      </c>
      <c r="C58" s="666"/>
      <c r="D58" s="667"/>
      <c r="E58" s="536">
        <f>E55-E57</f>
        <v>0</v>
      </c>
      <c r="F58" s="660"/>
      <c r="G58" s="668"/>
      <c r="H58" s="660"/>
      <c r="I58" s="660"/>
      <c r="J58" s="660"/>
      <c r="K58" s="660"/>
      <c r="L58" s="660"/>
      <c r="M58" s="660"/>
      <c r="N58" s="660"/>
      <c r="O58" s="660"/>
      <c r="P58" s="660"/>
      <c r="Q58" s="660"/>
      <c r="R58" s="660"/>
      <c r="S58" s="660"/>
      <c r="T58" s="660"/>
      <c r="U58" s="660"/>
      <c r="V58" s="660"/>
      <c r="W58" s="660"/>
      <c r="X58" s="660"/>
      <c r="Y58" s="660"/>
      <c r="Z58" s="660"/>
      <c r="AF58" s="518"/>
      <c r="AG58" s="518"/>
      <c r="AH58" s="518"/>
      <c r="AI58" s="518"/>
      <c r="AJ58" s="518"/>
      <c r="AK58" s="518"/>
      <c r="AL58" s="518"/>
      <c r="AM58" s="518"/>
      <c r="AN58" s="518"/>
      <c r="AO58" s="518"/>
      <c r="AP58" s="518"/>
      <c r="AQ58" s="518"/>
      <c r="AR58" s="518"/>
      <c r="AS58" s="518"/>
      <c r="AT58" s="518"/>
      <c r="AU58" s="518"/>
    </row>
    <row r="59" spans="1:69" s="71" customFormat="1">
      <c r="A59" s="551"/>
      <c r="F59" s="660"/>
      <c r="G59" s="660"/>
      <c r="H59" s="660"/>
      <c r="I59" s="660"/>
      <c r="J59" s="669"/>
      <c r="K59" s="669"/>
      <c r="L59" s="669"/>
      <c r="M59" s="669"/>
      <c r="N59" s="669"/>
      <c r="O59" s="669"/>
      <c r="P59" s="669"/>
      <c r="Q59" s="669"/>
      <c r="R59" s="669"/>
      <c r="S59" s="669"/>
      <c r="T59" s="669"/>
      <c r="U59" s="669"/>
      <c r="V59" s="669"/>
      <c r="W59" s="669"/>
      <c r="X59" s="669"/>
      <c r="Y59" s="669"/>
      <c r="Z59" s="669"/>
      <c r="AF59" s="518"/>
      <c r="AG59" s="518"/>
      <c r="AH59" s="518"/>
      <c r="AI59" s="518"/>
      <c r="AJ59" s="518"/>
      <c r="AK59" s="518"/>
      <c r="AL59" s="518"/>
      <c r="AM59" s="518"/>
      <c r="AN59" s="518"/>
      <c r="AO59" s="518"/>
      <c r="AP59" s="518"/>
      <c r="AQ59" s="518"/>
      <c r="AR59" s="518"/>
      <c r="AS59" s="518"/>
      <c r="AT59" s="518"/>
      <c r="AU59" s="518"/>
    </row>
    <row r="60" spans="1:69" s="71" customFormat="1">
      <c r="A60" s="79"/>
      <c r="F60" s="670"/>
      <c r="G60" s="671"/>
      <c r="H60" s="243"/>
      <c r="I60" s="671"/>
      <c r="J60" s="672"/>
      <c r="K60" s="672"/>
      <c r="L60" s="672"/>
      <c r="M60" s="672"/>
      <c r="N60" s="672"/>
      <c r="O60" s="672"/>
      <c r="P60" s="672"/>
      <c r="Q60" s="672"/>
      <c r="R60" s="672"/>
      <c r="S60" s="672"/>
      <c r="T60" s="672"/>
      <c r="U60" s="672"/>
      <c r="V60" s="672"/>
      <c r="W60" s="672"/>
      <c r="X60" s="672"/>
      <c r="Y60" s="673"/>
      <c r="Z60" s="672"/>
      <c r="AF60" s="518"/>
      <c r="AG60" s="518"/>
      <c r="AH60" s="518"/>
      <c r="AI60" s="518"/>
      <c r="AJ60" s="518"/>
      <c r="AK60" s="518"/>
      <c r="AL60" s="518"/>
      <c r="AM60" s="518"/>
      <c r="AN60" s="518"/>
      <c r="AO60" s="518"/>
      <c r="AP60" s="518"/>
      <c r="AQ60" s="518"/>
      <c r="AR60" s="518"/>
      <c r="AS60" s="518"/>
      <c r="AT60" s="518"/>
      <c r="AU60" s="518"/>
    </row>
    <row r="61" spans="1:69" s="71" customFormat="1">
      <c r="A61" s="79"/>
      <c r="B61" s="674" t="s">
        <v>381</v>
      </c>
      <c r="C61" s="674"/>
      <c r="D61" s="675">
        <v>0.85</v>
      </c>
      <c r="F61" s="670"/>
      <c r="G61" s="676"/>
      <c r="H61" s="243"/>
      <c r="I61" s="671"/>
      <c r="J61" s="672"/>
      <c r="K61" s="672"/>
      <c r="L61" s="672"/>
      <c r="M61" s="672"/>
      <c r="N61" s="672"/>
      <c r="O61" s="672"/>
      <c r="P61" s="672"/>
      <c r="Q61" s="672"/>
      <c r="R61" s="672"/>
      <c r="S61" s="672"/>
      <c r="T61" s="672"/>
      <c r="U61" s="672"/>
      <c r="V61" s="672"/>
      <c r="W61" s="672"/>
      <c r="X61" s="672"/>
      <c r="Y61" s="672"/>
      <c r="Z61" s="672"/>
      <c r="AF61" s="518"/>
      <c r="AG61" s="518"/>
      <c r="AH61" s="518"/>
      <c r="AI61" s="518"/>
      <c r="AJ61" s="518"/>
      <c r="AK61" s="518"/>
      <c r="AL61" s="518"/>
      <c r="AM61" s="518"/>
      <c r="AN61" s="518"/>
      <c r="AO61" s="518"/>
      <c r="AP61" s="518"/>
      <c r="AQ61" s="518"/>
      <c r="AR61" s="518"/>
      <c r="AS61" s="518"/>
      <c r="AT61" s="518"/>
      <c r="AU61" s="518"/>
    </row>
    <row r="62" spans="1:69" s="71" customFormat="1">
      <c r="A62" s="79"/>
      <c r="B62" s="674" t="s">
        <v>433</v>
      </c>
      <c r="C62" s="674"/>
      <c r="D62" s="677" t="e">
        <f>G55/E55</f>
        <v>#DIV/0!</v>
      </c>
      <c r="G62" s="243"/>
      <c r="H62" s="555"/>
      <c r="I62" s="243"/>
      <c r="J62" s="243"/>
      <c r="K62" s="243"/>
      <c r="L62" s="243"/>
      <c r="M62" s="243"/>
      <c r="N62" s="243"/>
      <c r="O62" s="243"/>
      <c r="P62" s="243"/>
      <c r="Q62" s="243"/>
      <c r="R62" s="243"/>
      <c r="S62" s="243"/>
      <c r="T62" s="243"/>
      <c r="U62" s="243"/>
      <c r="V62" s="243"/>
      <c r="W62" s="243"/>
      <c r="X62" s="243"/>
      <c r="Y62" s="243"/>
      <c r="Z62" s="518"/>
      <c r="AF62" s="518"/>
      <c r="AG62" s="518"/>
      <c r="AH62" s="518"/>
      <c r="AI62" s="518"/>
      <c r="AJ62" s="518"/>
      <c r="AK62" s="518"/>
      <c r="AL62" s="518"/>
      <c r="AM62" s="518"/>
      <c r="AN62" s="518"/>
      <c r="AO62" s="518"/>
      <c r="AP62" s="518"/>
      <c r="AQ62" s="518"/>
      <c r="AR62" s="518"/>
      <c r="AS62" s="518"/>
      <c r="AT62" s="518"/>
      <c r="AU62" s="518"/>
    </row>
    <row r="63" spans="1:69" s="71" customFormat="1">
      <c r="A63" s="79"/>
      <c r="B63" s="674" t="s">
        <v>100</v>
      </c>
      <c r="C63" s="674"/>
      <c r="D63" s="678" t="e">
        <f>'17.PIV 4. pielikums finanšu an.'!C22</f>
        <v>#DIV/0!</v>
      </c>
      <c r="G63" s="243"/>
      <c r="H63" s="555"/>
      <c r="I63" s="243" t="str">
        <f>IF((H47)&lt;=24426+0.64/100*($E$58-$E$47),"0", "1")</f>
        <v>0</v>
      </c>
      <c r="J63" s="243"/>
      <c r="K63" s="243" t="str">
        <f>IF((J47)&lt;=24426+0.64/100*($E$58-$E$47),"0", "1")</f>
        <v>0</v>
      </c>
      <c r="L63" s="243"/>
      <c r="M63" s="243" t="str">
        <f>IF((L47)&lt;=24426+0.64/100*($E$58-$E$47),"0", "1")</f>
        <v>0</v>
      </c>
      <c r="N63" s="243"/>
      <c r="O63" s="243" t="str">
        <f>IF((N47)&lt;=24426+0.64/100*($E$58-$E$47),"0", "1")</f>
        <v>0</v>
      </c>
      <c r="P63" s="243"/>
      <c r="Q63" s="243" t="str">
        <f>IF((P47)&lt;=24426+0.64/100*($E$58-$E$47),"0", "1")</f>
        <v>0</v>
      </c>
      <c r="R63" s="243"/>
      <c r="S63" s="243" t="str">
        <f>IF((R47)&lt;=24426+0.64/100*($E$58-$E$47),"0", "1")</f>
        <v>0</v>
      </c>
      <c r="T63" s="243"/>
      <c r="U63" s="243" t="str">
        <f>IF((T47)&lt;=24426+0.64/100*($E$58-$E$47),"0", "1")</f>
        <v>0</v>
      </c>
      <c r="V63" s="243"/>
      <c r="W63" s="243" t="str">
        <f>IF((V47)&lt;=24426+0.64/100*($E$58-$E$47),"0", "1")</f>
        <v>0</v>
      </c>
      <c r="X63" s="243"/>
      <c r="Y63" s="243" t="str">
        <f>IF((X47)&lt;=24426+0.64/100*($E$58-$E$47),"0", "1")</f>
        <v>0</v>
      </c>
      <c r="Z63" s="518"/>
      <c r="AF63" s="518"/>
      <c r="AG63" s="518"/>
      <c r="AH63" s="518"/>
      <c r="AI63" s="518"/>
      <c r="AJ63" s="518"/>
      <c r="AK63" s="518"/>
      <c r="AL63" s="518"/>
      <c r="AM63" s="518"/>
      <c r="AN63" s="518"/>
      <c r="AO63" s="518"/>
      <c r="AP63" s="518"/>
      <c r="AQ63" s="518"/>
      <c r="AR63" s="518"/>
      <c r="AS63" s="518"/>
      <c r="AT63" s="518"/>
      <c r="AU63" s="518"/>
    </row>
    <row r="64" spans="1:69" s="71" customFormat="1">
      <c r="A64" s="554"/>
      <c r="B64" s="674" t="s">
        <v>385</v>
      </c>
      <c r="C64" s="674"/>
      <c r="D64" s="679" t="e">
        <f>D62*$D$63</f>
        <v>#DIV/0!</v>
      </c>
      <c r="H64" s="79"/>
      <c r="J64" s="518"/>
      <c r="K64" s="518"/>
      <c r="L64" s="518"/>
      <c r="M64" s="518"/>
      <c r="N64" s="518"/>
      <c r="O64" s="518"/>
      <c r="P64" s="518"/>
      <c r="Q64" s="518"/>
      <c r="R64" s="518"/>
      <c r="S64" s="518"/>
      <c r="T64" s="518"/>
      <c r="U64" s="518"/>
      <c r="V64" s="518"/>
      <c r="W64" s="518"/>
      <c r="X64" s="518"/>
      <c r="Y64" s="518"/>
      <c r="Z64" s="518"/>
    </row>
    <row r="65" spans="1:6" s="71" customFormat="1">
      <c r="A65" s="561"/>
    </row>
    <row r="66" spans="1:6" s="71" customFormat="1">
      <c r="A66" s="561"/>
    </row>
    <row r="67" spans="1:6" s="71" customFormat="1">
      <c r="A67" s="556"/>
    </row>
    <row r="68" spans="1:6" s="71" customFormat="1">
      <c r="A68" s="556"/>
    </row>
    <row r="69" spans="1:6" s="71" customFormat="1" ht="32.25" customHeight="1">
      <c r="A69" s="556"/>
    </row>
    <row r="70" spans="1:6" s="71" customFormat="1" ht="15.75">
      <c r="A70" s="557"/>
    </row>
    <row r="71" spans="1:6" s="71" customFormat="1" ht="15.75">
      <c r="A71" s="557"/>
    </row>
    <row r="72" spans="1:6" s="71" customFormat="1" ht="15.75">
      <c r="A72" s="557"/>
    </row>
    <row r="73" spans="1:6" s="71" customFormat="1">
      <c r="F73" s="680"/>
    </row>
    <row r="74" spans="1:6" s="71" customFormat="1"/>
    <row r="75" spans="1:6" s="71" customFormat="1"/>
    <row r="76" spans="1:6" s="71" customFormat="1">
      <c r="B76" s="518"/>
    </row>
    <row r="77" spans="1:6" s="71" customFormat="1">
      <c r="B77" s="518"/>
    </row>
    <row r="78" spans="1:6" s="71" customFormat="1">
      <c r="B78" s="558"/>
    </row>
    <row r="79" spans="1:6" s="71" customFormat="1"/>
    <row r="80" spans="1:6" s="71" customFormat="1"/>
    <row r="81" s="71" customFormat="1"/>
    <row r="82" s="71" customFormat="1"/>
    <row r="83" s="71" customFormat="1"/>
    <row r="84" s="71" customFormat="1"/>
    <row r="85" s="71" customFormat="1"/>
    <row r="86" s="71" customFormat="1"/>
    <row r="87" s="71" customFormat="1"/>
    <row r="88" s="71" customFormat="1"/>
    <row r="89" s="71" customFormat="1"/>
    <row r="90" s="71" customFormat="1"/>
    <row r="91" s="71" customFormat="1"/>
    <row r="92" s="71" customFormat="1"/>
    <row r="93" s="71" customFormat="1"/>
    <row r="94" s="71" customFormat="1"/>
    <row r="95" s="71" customFormat="1"/>
    <row r="96" s="71" customFormat="1"/>
    <row r="97" s="71" customFormat="1"/>
    <row r="98" s="71" customFormat="1"/>
    <row r="99" s="71" customFormat="1"/>
    <row r="100" s="71" customFormat="1"/>
    <row r="101" s="71" customFormat="1"/>
    <row r="102" s="71" customFormat="1"/>
    <row r="103" s="71" customFormat="1"/>
    <row r="104" s="71" customFormat="1"/>
    <row r="105" s="71" customFormat="1"/>
    <row r="106" s="71" customFormat="1"/>
    <row r="107" s="71" customFormat="1"/>
    <row r="108" s="71" customFormat="1"/>
    <row r="109" s="71" customFormat="1"/>
    <row r="110" s="71" customFormat="1"/>
    <row r="111" s="71" customFormat="1"/>
    <row r="112" s="71" customFormat="1"/>
    <row r="113" s="71" customFormat="1"/>
    <row r="114" s="71" customFormat="1"/>
    <row r="115" s="71" customFormat="1"/>
    <row r="116" s="71" customFormat="1"/>
    <row r="117" s="71" customFormat="1"/>
    <row r="118" s="71" customFormat="1"/>
    <row r="119" s="71" customFormat="1"/>
    <row r="120" s="71" customFormat="1"/>
    <row r="121" s="71" customFormat="1"/>
    <row r="122" s="71" customFormat="1"/>
    <row r="123" s="71" customFormat="1"/>
    <row r="124" s="71" customFormat="1"/>
    <row r="125" s="71" customFormat="1"/>
    <row r="126" s="71" customFormat="1"/>
    <row r="127" s="71" customFormat="1"/>
    <row r="128" s="71" customFormat="1"/>
    <row r="129" s="71" customFormat="1"/>
    <row r="130" s="71" customFormat="1"/>
    <row r="131" s="71" customFormat="1"/>
    <row r="132" s="71" customFormat="1"/>
    <row r="133" s="71" customFormat="1"/>
    <row r="134" s="71" customFormat="1"/>
    <row r="135" s="71" customFormat="1"/>
    <row r="136" s="71" customFormat="1"/>
    <row r="137" s="71" customFormat="1"/>
    <row r="138" s="71" customFormat="1"/>
    <row r="139" s="71" customFormat="1"/>
    <row r="140" s="71" customFormat="1"/>
    <row r="141" s="71" customFormat="1"/>
    <row r="142" s="71" customFormat="1"/>
    <row r="143" s="71" customFormat="1"/>
    <row r="144" s="71" customFormat="1"/>
    <row r="145" s="71" customFormat="1"/>
    <row r="146" s="71" customFormat="1"/>
    <row r="147" s="71" customFormat="1"/>
    <row r="148" s="71" customFormat="1"/>
    <row r="149" s="71" customFormat="1"/>
    <row r="150" s="71" customFormat="1"/>
    <row r="151" s="71" customFormat="1"/>
    <row r="152" s="71" customFormat="1"/>
    <row r="153" s="71" customFormat="1"/>
    <row r="154" s="71" customFormat="1"/>
    <row r="155" s="71" customFormat="1"/>
    <row r="156" s="71" customFormat="1"/>
    <row r="157" s="71" customFormat="1"/>
    <row r="158" s="71" customFormat="1"/>
    <row r="159" s="71" customFormat="1"/>
    <row r="160" s="71" customFormat="1"/>
    <row r="161" s="71" customFormat="1"/>
    <row r="162" s="71" customFormat="1"/>
    <row r="163" s="71" customFormat="1"/>
    <row r="164" s="71" customFormat="1"/>
    <row r="165" s="71" customFormat="1"/>
    <row r="166" s="71" customFormat="1"/>
    <row r="167" s="71" customFormat="1"/>
    <row r="168" s="71" customFormat="1"/>
    <row r="169" s="71" customFormat="1"/>
    <row r="170" s="71" customFormat="1"/>
    <row r="171" s="71" customFormat="1"/>
    <row r="172" s="71" customFormat="1"/>
    <row r="173" s="71" customFormat="1"/>
    <row r="174" s="71" customFormat="1"/>
    <row r="175" s="71" customFormat="1"/>
    <row r="176" s="71" customFormat="1"/>
    <row r="177" s="71" customFormat="1"/>
    <row r="178" s="71" customFormat="1"/>
    <row r="179" s="71" customFormat="1"/>
    <row r="180" s="71" customFormat="1"/>
    <row r="181" s="71" customFormat="1"/>
    <row r="182" s="71" customFormat="1"/>
    <row r="183" s="71" customFormat="1"/>
    <row r="184" s="71" customFormat="1"/>
    <row r="185" s="71" customFormat="1"/>
    <row r="186" s="71" customFormat="1"/>
    <row r="187" s="71" customFormat="1"/>
    <row r="188" s="71" customFormat="1"/>
    <row r="189" s="71" customFormat="1"/>
    <row r="190" s="71" customFormat="1"/>
    <row r="191" s="71" customFormat="1"/>
    <row r="192" s="71" customFormat="1"/>
    <row r="193" s="71" customFormat="1"/>
    <row r="194" s="71" customFormat="1"/>
    <row r="195" s="71" customFormat="1"/>
    <row r="196" s="71" customFormat="1"/>
    <row r="197" s="71" customFormat="1"/>
    <row r="198" s="71" customFormat="1"/>
    <row r="199" s="71" customFormat="1"/>
    <row r="200" s="71" customFormat="1"/>
    <row r="201" s="71" customFormat="1"/>
    <row r="202" s="71" customFormat="1"/>
    <row r="203" s="71" customFormat="1"/>
    <row r="204" s="71" customFormat="1"/>
    <row r="205" s="71" customFormat="1"/>
    <row r="206" s="71" customFormat="1"/>
    <row r="207" s="71" customFormat="1"/>
    <row r="208" s="71" customFormat="1"/>
    <row r="209" s="71" customFormat="1"/>
    <row r="210" s="71" customFormat="1"/>
    <row r="211" s="71" customFormat="1"/>
    <row r="212" s="71" customFormat="1"/>
    <row r="213" s="71" customFormat="1"/>
    <row r="214" s="71" customFormat="1"/>
    <row r="215" s="71" customFormat="1"/>
    <row r="216" s="71" customFormat="1"/>
    <row r="217" s="71" customFormat="1"/>
    <row r="218" s="71" customFormat="1"/>
    <row r="219" s="71" customFormat="1"/>
    <row r="220" s="71" customFormat="1"/>
    <row r="221" s="71" customFormat="1"/>
    <row r="222" s="71" customFormat="1"/>
    <row r="223" s="71" customFormat="1"/>
    <row r="224" s="71" customFormat="1"/>
    <row r="225" s="71" customFormat="1"/>
    <row r="226" s="71" customFormat="1"/>
    <row r="227" s="71" customFormat="1"/>
    <row r="228" s="71" customFormat="1"/>
    <row r="229" s="71" customFormat="1"/>
    <row r="230" s="71" customFormat="1"/>
    <row r="231" s="71" customFormat="1"/>
    <row r="232" s="71" customFormat="1"/>
    <row r="233" s="71" customFormat="1"/>
    <row r="234" s="71" customFormat="1"/>
    <row r="235" s="71" customFormat="1"/>
    <row r="236" s="71" customFormat="1"/>
    <row r="237" s="71" customFormat="1"/>
    <row r="238" s="71" customFormat="1"/>
    <row r="239" s="71" customFormat="1"/>
    <row r="240" s="71" customFormat="1"/>
    <row r="241" s="71" customFormat="1"/>
    <row r="242" s="71" customFormat="1"/>
    <row r="243" s="71" customFormat="1"/>
    <row r="244" s="71" customFormat="1"/>
    <row r="245" s="71" customFormat="1"/>
    <row r="246" s="71" customFormat="1"/>
    <row r="247" s="71" customFormat="1"/>
    <row r="248" s="71" customFormat="1"/>
    <row r="249" s="71" customFormat="1"/>
    <row r="250" s="71" customFormat="1"/>
    <row r="251" s="71" customFormat="1"/>
    <row r="252" s="71" customFormat="1"/>
    <row r="253" s="71" customFormat="1"/>
    <row r="254" s="71" customFormat="1"/>
    <row r="255" s="71" customFormat="1"/>
    <row r="256" s="71" customFormat="1"/>
    <row r="257" s="71" customFormat="1"/>
    <row r="258" s="71" customFormat="1"/>
    <row r="259" s="71" customFormat="1"/>
    <row r="260" s="71" customFormat="1"/>
    <row r="261" s="71" customFormat="1"/>
    <row r="262" s="71" customFormat="1"/>
    <row r="263" s="71" customFormat="1"/>
    <row r="264" s="71" customFormat="1"/>
    <row r="265" s="71" customFormat="1"/>
    <row r="266" s="71" customFormat="1"/>
    <row r="267" s="71" customFormat="1"/>
    <row r="268" s="71" customFormat="1"/>
    <row r="269" s="71" customFormat="1"/>
    <row r="270" s="71" customFormat="1"/>
    <row r="271" s="71" customFormat="1"/>
    <row r="272" s="71" customFormat="1"/>
    <row r="273" s="71" customFormat="1"/>
    <row r="274" s="71" customFormat="1"/>
    <row r="275" s="71" customFormat="1"/>
    <row r="276" s="71" customFormat="1"/>
    <row r="277" s="71" customFormat="1"/>
    <row r="278" s="71" customFormat="1"/>
    <row r="279" s="71" customFormat="1"/>
    <row r="280" s="71" customFormat="1"/>
    <row r="281" s="71" customFormat="1"/>
    <row r="282" s="71" customFormat="1"/>
    <row r="283" s="71" customFormat="1"/>
    <row r="284" s="71" customFormat="1"/>
    <row r="285" s="71" customFormat="1"/>
    <row r="286" s="71" customFormat="1"/>
    <row r="287" s="71" customFormat="1"/>
    <row r="288" s="71" customFormat="1"/>
    <row r="289" s="71" customFormat="1"/>
    <row r="290" s="71" customFormat="1"/>
    <row r="291" s="71" customFormat="1"/>
    <row r="292" s="71" customFormat="1"/>
    <row r="293" s="71" customFormat="1"/>
    <row r="294" s="71" customFormat="1"/>
    <row r="295" s="71" customFormat="1"/>
    <row r="296" s="71" customFormat="1"/>
    <row r="297" s="71" customFormat="1"/>
    <row r="298" s="71" customFormat="1"/>
    <row r="299" s="71" customFormat="1"/>
    <row r="300" s="71" customFormat="1"/>
    <row r="301" s="71" customFormat="1"/>
    <row r="302" s="71" customFormat="1"/>
    <row r="303" s="71" customFormat="1"/>
    <row r="304" s="71" customFormat="1"/>
    <row r="305" s="71" customFormat="1"/>
    <row r="306" s="71" customFormat="1"/>
    <row r="307" s="71" customFormat="1"/>
    <row r="308" s="71" customFormat="1"/>
    <row r="309" s="71" customFormat="1"/>
    <row r="310" s="71" customFormat="1"/>
    <row r="311" s="71" customFormat="1"/>
    <row r="312" s="71" customFormat="1"/>
    <row r="313" s="71" customFormat="1"/>
    <row r="314" s="71" customFormat="1"/>
    <row r="315" s="71" customFormat="1"/>
    <row r="316" s="71" customFormat="1"/>
    <row r="317" s="71" customFormat="1"/>
    <row r="318" s="71" customFormat="1"/>
    <row r="319" s="71" customFormat="1"/>
    <row r="320" s="71" customFormat="1"/>
    <row r="321" s="71" customFormat="1"/>
    <row r="322" s="71" customFormat="1"/>
    <row r="323" s="71" customFormat="1"/>
    <row r="324" s="71" customFormat="1"/>
    <row r="325" s="71" customFormat="1"/>
    <row r="326" s="71" customFormat="1"/>
    <row r="327" s="71" customFormat="1"/>
    <row r="328" s="71" customFormat="1"/>
    <row r="329" s="71" customFormat="1"/>
    <row r="330" s="71" customFormat="1"/>
    <row r="331" s="71" customFormat="1"/>
    <row r="332" s="71" customFormat="1"/>
    <row r="333" s="71" customFormat="1"/>
    <row r="334" s="71" customFormat="1"/>
    <row r="335" s="71" customFormat="1"/>
    <row r="336" s="71" customFormat="1"/>
    <row r="337" s="71" customFormat="1"/>
    <row r="338" s="71" customFormat="1"/>
    <row r="339" s="71" customFormat="1"/>
    <row r="340" s="71" customFormat="1"/>
    <row r="341" s="71" customFormat="1"/>
    <row r="342" s="71" customFormat="1"/>
    <row r="343" s="71" customFormat="1"/>
    <row r="344" s="71" customFormat="1"/>
    <row r="345" s="71" customFormat="1"/>
    <row r="346" s="71" customFormat="1"/>
    <row r="347" s="71" customFormat="1"/>
    <row r="348" s="71" customFormat="1"/>
    <row r="349" s="71" customFormat="1"/>
    <row r="350" s="71" customFormat="1"/>
    <row r="351" s="71" customFormat="1"/>
    <row r="352" s="71" customFormat="1"/>
    <row r="353" s="71" customFormat="1"/>
    <row r="354" s="71" customFormat="1"/>
    <row r="355" s="71" customFormat="1"/>
    <row r="356" s="71" customFormat="1"/>
    <row r="357" s="71" customFormat="1"/>
    <row r="358" s="71" customFormat="1"/>
    <row r="359" s="71" customFormat="1"/>
    <row r="360" s="71" customFormat="1"/>
    <row r="361" s="71" customFormat="1"/>
    <row r="362" s="71" customFormat="1"/>
    <row r="363" s="71" customFormat="1"/>
    <row r="364" s="71" customFormat="1"/>
    <row r="365" s="71" customFormat="1"/>
    <row r="366" s="71" customFormat="1"/>
    <row r="367" s="71" customFormat="1"/>
    <row r="368" s="71" customFormat="1"/>
    <row r="369" s="71" customFormat="1"/>
    <row r="370" s="71" customFormat="1"/>
    <row r="371" s="71" customFormat="1"/>
    <row r="372" s="71" customFormat="1"/>
    <row r="373" s="71" customFormat="1"/>
    <row r="374" s="71" customFormat="1"/>
    <row r="375" s="71" customFormat="1"/>
    <row r="376" s="71" customFormat="1"/>
    <row r="377" s="71" customFormat="1"/>
    <row r="378" s="71" customFormat="1"/>
    <row r="379" s="71" customFormat="1"/>
    <row r="380" s="71" customFormat="1"/>
    <row r="381" s="71" customFormat="1"/>
    <row r="382" s="71" customFormat="1"/>
    <row r="383" s="71" customFormat="1"/>
    <row r="384" s="71" customFormat="1"/>
    <row r="385" s="71" customFormat="1"/>
    <row r="386" s="71" customFormat="1"/>
    <row r="387" s="71" customFormat="1"/>
    <row r="388" s="71" customFormat="1"/>
    <row r="389" s="71" customFormat="1"/>
    <row r="390" s="71" customFormat="1"/>
    <row r="391" s="71" customFormat="1"/>
    <row r="392" s="71" customFormat="1"/>
    <row r="393" s="71" customFormat="1"/>
    <row r="394" s="71" customFormat="1"/>
    <row r="395" s="71" customFormat="1"/>
    <row r="396" s="71" customFormat="1"/>
    <row r="397" s="71" customFormat="1"/>
    <row r="398" s="71" customFormat="1"/>
    <row r="399" s="71" customFormat="1"/>
    <row r="400" s="71" customFormat="1"/>
    <row r="401" s="71" customFormat="1"/>
    <row r="402" s="71" customFormat="1"/>
    <row r="403" s="71" customFormat="1"/>
    <row r="404" s="71" customFormat="1"/>
    <row r="405" s="71" customFormat="1"/>
    <row r="406" s="71" customFormat="1"/>
    <row r="407" s="71" customFormat="1"/>
    <row r="408" s="71" customFormat="1"/>
    <row r="409" s="71" customFormat="1"/>
    <row r="410" s="71" customFormat="1"/>
    <row r="411" s="71" customFormat="1"/>
    <row r="412" s="71" customFormat="1"/>
    <row r="413" s="71" customFormat="1"/>
    <row r="414" s="71" customFormat="1"/>
    <row r="415" s="71" customFormat="1"/>
    <row r="416" s="71" customFormat="1"/>
    <row r="417" s="71" customFormat="1"/>
    <row r="418" s="71" customFormat="1"/>
    <row r="419" s="71" customFormat="1"/>
    <row r="420" s="71" customFormat="1"/>
    <row r="421" s="71" customFormat="1"/>
    <row r="422" s="71" customFormat="1"/>
    <row r="423" s="71" customFormat="1"/>
    <row r="424" s="71" customFormat="1"/>
    <row r="425" s="71" customFormat="1"/>
    <row r="426" s="71" customFormat="1"/>
    <row r="427" s="71" customFormat="1"/>
    <row r="428" s="71" customFormat="1"/>
    <row r="429" s="71" customFormat="1"/>
    <row r="430" s="71" customFormat="1"/>
    <row r="431" s="71" customFormat="1"/>
    <row r="432" s="71" customFormat="1"/>
    <row r="433" s="71" customFormat="1"/>
    <row r="434" s="71" customFormat="1"/>
    <row r="435" s="71" customFormat="1"/>
    <row r="436" s="71" customFormat="1"/>
    <row r="437" s="71" customFormat="1"/>
    <row r="438" s="71" customFormat="1"/>
  </sheetData>
  <sheetProtection password="9929" sheet="1" objects="1" scenarios="1"/>
  <dataConsolidate/>
  <mergeCells count="15">
    <mergeCell ref="A1:B1"/>
    <mergeCell ref="A2:C2"/>
    <mergeCell ref="V3:W3"/>
    <mergeCell ref="X3:Y3"/>
    <mergeCell ref="J3:K3"/>
    <mergeCell ref="L3:M3"/>
    <mergeCell ref="N3:O3"/>
    <mergeCell ref="P3:Q3"/>
    <mergeCell ref="R3:S3"/>
    <mergeCell ref="T3:U3"/>
    <mergeCell ref="H3:I3"/>
    <mergeCell ref="A3:A4"/>
    <mergeCell ref="B3:B4"/>
    <mergeCell ref="C3:D3"/>
    <mergeCell ref="E3:F3"/>
  </mergeCells>
  <conditionalFormatting sqref="E5:G5 C5:C54 E6:F54 G5:Y54">
    <cfRule type="containsText" dxfId="32" priority="27" stopIfTrue="1" operator="containsText" text="PĀRSNIEGTAS IZMAKSAS">
      <formula>NOT(ISERROR(SEARCH("PĀRSNIEGTAS IZMAKSAS",C5)))</formula>
    </cfRule>
  </conditionalFormatting>
  <conditionalFormatting sqref="G5:G54">
    <cfRule type="dataBar" priority="70">
      <dataBar>
        <cfvo type="min" val="0"/>
        <cfvo type="max" val="0"/>
        <color rgb="FF638EC6"/>
      </dataBar>
      <extLst>
        <ext xmlns:x14="http://schemas.microsoft.com/office/spreadsheetml/2009/9/main" uri="{B025F937-C7B1-47D3-B67F-A62EFF666E3E}">
          <x14:id>{BBB4F342-C264-40A8-883B-5DB8646D36D4}</x14:id>
        </ext>
      </extLst>
    </cfRule>
  </conditionalFormatting>
  <pageMargins left="0.7" right="0.7" top="0.75" bottom="0.75" header="0.3" footer="0.3"/>
  <pageSetup paperSize="9" scale="58" orientation="landscape" r:id="rId1"/>
  <extLst>
    <ext xmlns:x14="http://schemas.microsoft.com/office/spreadsheetml/2009/9/main" uri="{78C0D931-6437-407d-A8EE-F0AAD7539E65}">
      <x14:conditionalFormattings>
        <x14:conditionalFormatting xmlns:xm="http://schemas.microsoft.com/office/excel/2006/main">
          <x14:cfRule type="dataBar" id="{BBB4F342-C264-40A8-883B-5DB8646D36D4}">
            <x14:dataBar minLength="0" maxLength="100" gradient="0">
              <x14:cfvo type="autoMin"/>
              <x14:cfvo type="autoMax"/>
              <x14:negativeFillColor rgb="FFFF0000"/>
              <x14:axisColor rgb="FF000000"/>
            </x14:dataBar>
          </x14:cfRule>
          <xm:sqref>G5:G54</xm:sqref>
        </x14:conditionalFormatting>
      </x14:conditionalFormattings>
    </ext>
  </extLst>
</worksheet>
</file>

<file path=xl/worksheets/sheet13.xml><?xml version="1.0" encoding="utf-8"?>
<worksheet xmlns="http://schemas.openxmlformats.org/spreadsheetml/2006/main" xmlns:r="http://schemas.openxmlformats.org/officeDocument/2006/relationships">
  <sheetPr codeName="Sheet5">
    <tabColor theme="7"/>
    <pageSetUpPr fitToPage="1"/>
  </sheetPr>
  <dimension ref="A1:BL27"/>
  <sheetViews>
    <sheetView showGridLines="0" zoomScale="85" zoomScaleNormal="85" workbookViewId="0">
      <selection sqref="A1:D1"/>
    </sheetView>
  </sheetViews>
  <sheetFormatPr defaultRowHeight="12.75"/>
  <cols>
    <col min="1" max="1" width="35.140625" style="23" customWidth="1"/>
    <col min="2" max="31" width="11.5703125" style="23" customWidth="1"/>
    <col min="32" max="16384" width="9.140625" style="23"/>
  </cols>
  <sheetData>
    <row r="1" spans="1:64" s="681" customFormat="1" ht="27" customHeight="1">
      <c r="A1" s="917" t="s">
        <v>301</v>
      </c>
      <c r="B1" s="917"/>
      <c r="C1" s="917"/>
      <c r="D1" s="917"/>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3"/>
      <c r="AJ1" s="513"/>
      <c r="AK1" s="513"/>
      <c r="AL1" s="513"/>
      <c r="AM1" s="513"/>
      <c r="AN1" s="513"/>
      <c r="AO1" s="513"/>
      <c r="AP1" s="513"/>
      <c r="AQ1" s="513"/>
      <c r="AR1" s="513"/>
      <c r="AS1" s="513"/>
      <c r="AT1" s="513"/>
      <c r="AU1" s="513"/>
      <c r="AV1" s="513"/>
      <c r="AW1" s="513"/>
      <c r="AX1" s="513"/>
      <c r="AY1" s="513"/>
      <c r="AZ1" s="513"/>
      <c r="BA1" s="513"/>
      <c r="BB1" s="513"/>
      <c r="BC1" s="513"/>
      <c r="BD1" s="513"/>
      <c r="BE1" s="513"/>
      <c r="BF1" s="513"/>
      <c r="BG1" s="513"/>
      <c r="BH1" s="513"/>
      <c r="BI1" s="513"/>
      <c r="BJ1" s="513"/>
      <c r="BK1" s="513"/>
      <c r="BL1" s="513"/>
    </row>
    <row r="2" spans="1:64" ht="24.95" customHeight="1">
      <c r="A2" s="919" t="s">
        <v>167</v>
      </c>
      <c r="B2" s="919"/>
      <c r="C2" s="919"/>
      <c r="D2" s="919"/>
    </row>
    <row r="3" spans="1:64" ht="15.75" customHeight="1">
      <c r="A3" s="682"/>
      <c r="B3" s="682" t="str">
        <f>'5. DL soc.econom. analīze'!D3</f>
        <v>0 / 1</v>
      </c>
      <c r="C3" s="682">
        <f>'5. DL soc.econom. analīze'!E3</f>
        <v>2</v>
      </c>
      <c r="D3" s="682">
        <f>'5. DL soc.econom. analīze'!F3</f>
        <v>3</v>
      </c>
      <c r="E3" s="682">
        <f>'5. DL soc.econom. analīze'!G3</f>
        <v>4</v>
      </c>
      <c r="F3" s="682">
        <f>'5. DL soc.econom. analīze'!H3</f>
        <v>5</v>
      </c>
      <c r="G3" s="682">
        <f>'5. DL soc.econom. analīze'!I3</f>
        <v>6</v>
      </c>
      <c r="H3" s="682">
        <f>'5. DL soc.econom. analīze'!J3</f>
        <v>7</v>
      </c>
      <c r="I3" s="682">
        <f>'5. DL soc.econom. analīze'!K3</f>
        <v>8</v>
      </c>
      <c r="J3" s="682">
        <f>'5. DL soc.econom. analīze'!L3</f>
        <v>9</v>
      </c>
      <c r="K3" s="682">
        <f>'5. DL soc.econom. analīze'!M3</f>
        <v>10</v>
      </c>
      <c r="L3" s="682">
        <f>'5. DL soc.econom. analīze'!N3</f>
        <v>11</v>
      </c>
      <c r="M3" s="682">
        <f>'5. DL soc.econom. analīze'!O3</f>
        <v>12</v>
      </c>
      <c r="N3" s="682">
        <f>'5. DL soc.econom. analīze'!P3</f>
        <v>13</v>
      </c>
      <c r="O3" s="682">
        <f>'5. DL soc.econom. analīze'!Q3</f>
        <v>14</v>
      </c>
      <c r="P3" s="682">
        <f>'5. DL soc.econom. analīze'!R3</f>
        <v>15</v>
      </c>
      <c r="Q3" s="682">
        <f>'5. DL soc.econom. analīze'!S3</f>
        <v>16</v>
      </c>
      <c r="R3" s="682">
        <f>'5. DL soc.econom. analīze'!T3</f>
        <v>17</v>
      </c>
      <c r="S3" s="682">
        <f>'5. DL soc.econom. analīze'!U3</f>
        <v>18</v>
      </c>
      <c r="T3" s="682">
        <f>'5. DL soc.econom. analīze'!V3</f>
        <v>19</v>
      </c>
      <c r="U3" s="682">
        <f>'5. DL soc.econom. analīze'!W3</f>
        <v>20</v>
      </c>
      <c r="V3" s="682">
        <f>'5. DL soc.econom. analīze'!X3</f>
        <v>21</v>
      </c>
      <c r="W3" s="682">
        <f>'5. DL soc.econom. analīze'!Y3</f>
        <v>22</v>
      </c>
      <c r="X3" s="682">
        <f>'5. DL soc.econom. analīze'!Z3</f>
        <v>23</v>
      </c>
      <c r="Y3" s="682">
        <f>'5. DL soc.econom. analīze'!AA3</f>
        <v>24</v>
      </c>
      <c r="Z3" s="682">
        <f>'5. DL soc.econom. analīze'!AB3</f>
        <v>25</v>
      </c>
      <c r="AA3" s="682">
        <f>'5. DL soc.econom. analīze'!AC3</f>
        <v>26</v>
      </c>
      <c r="AB3" s="682">
        <f>'5. DL soc.econom. analīze'!AD3</f>
        <v>27</v>
      </c>
      <c r="AC3" s="682">
        <f>'5. DL soc.econom. analīze'!AE3</f>
        <v>28</v>
      </c>
      <c r="AD3" s="682">
        <f>'5. DL soc.econom. analīze'!AF3</f>
        <v>29</v>
      </c>
      <c r="AE3" s="683">
        <f>'5. DL soc.econom. analīze'!AG3</f>
        <v>30</v>
      </c>
    </row>
    <row r="4" spans="1:64">
      <c r="A4" s="684"/>
      <c r="B4" s="685" t="str">
        <f>'5. DL soc.econom. analīze'!D4</f>
        <v>2014-</v>
      </c>
      <c r="C4" s="685">
        <f>'5. DL soc.econom. analīze'!E4</f>
        <v>1</v>
      </c>
      <c r="D4" s="685">
        <f>'5. DL soc.econom. analīze'!F4</f>
        <v>2</v>
      </c>
      <c r="E4" s="685">
        <f>'5. DL soc.econom. analīze'!G4</f>
        <v>3</v>
      </c>
      <c r="F4" s="685">
        <f>'5. DL soc.econom. analīze'!H4</f>
        <v>4</v>
      </c>
      <c r="G4" s="685">
        <f>'5. DL soc.econom. analīze'!I4</f>
        <v>5</v>
      </c>
      <c r="H4" s="685">
        <f>'5. DL soc.econom. analīze'!J4</f>
        <v>6</v>
      </c>
      <c r="I4" s="685">
        <f>'5. DL soc.econom. analīze'!K4</f>
        <v>7</v>
      </c>
      <c r="J4" s="685">
        <f>'5. DL soc.econom. analīze'!L4</f>
        <v>8</v>
      </c>
      <c r="K4" s="685">
        <f>'5. DL soc.econom. analīze'!M4</f>
        <v>9</v>
      </c>
      <c r="L4" s="685">
        <f>'5. DL soc.econom. analīze'!N4</f>
        <v>10</v>
      </c>
      <c r="M4" s="685">
        <f>'5. DL soc.econom. analīze'!O4</f>
        <v>11</v>
      </c>
      <c r="N4" s="685">
        <f>'5. DL soc.econom. analīze'!P4</f>
        <v>12</v>
      </c>
      <c r="O4" s="685">
        <f>'5. DL soc.econom. analīze'!Q4</f>
        <v>13</v>
      </c>
      <c r="P4" s="685">
        <f>'5. DL soc.econom. analīze'!R4</f>
        <v>14</v>
      </c>
      <c r="Q4" s="685">
        <f>'5. DL soc.econom. analīze'!S4</f>
        <v>15</v>
      </c>
      <c r="R4" s="685">
        <f>'5. DL soc.econom. analīze'!T4</f>
        <v>16</v>
      </c>
      <c r="S4" s="685">
        <f>'5. DL soc.econom. analīze'!U4</f>
        <v>17</v>
      </c>
      <c r="T4" s="685">
        <f>'5. DL soc.econom. analīze'!V4</f>
        <v>18</v>
      </c>
      <c r="U4" s="685">
        <f>'5. DL soc.econom. analīze'!W4</f>
        <v>19</v>
      </c>
      <c r="V4" s="685">
        <f>'5. DL soc.econom. analīze'!X4</f>
        <v>20</v>
      </c>
      <c r="W4" s="685">
        <f>'5. DL soc.econom. analīze'!Y4</f>
        <v>21</v>
      </c>
      <c r="X4" s="685">
        <f>'5. DL soc.econom. analīze'!Z4</f>
        <v>22</v>
      </c>
      <c r="Y4" s="685">
        <f>'5. DL soc.econom. analīze'!AA4</f>
        <v>23</v>
      </c>
      <c r="Z4" s="685">
        <f>'5. DL soc.econom. analīze'!AB4</f>
        <v>24</v>
      </c>
      <c r="AA4" s="685">
        <f>'5. DL soc.econom. analīze'!AC4</f>
        <v>25</v>
      </c>
      <c r="AB4" s="685">
        <f>'5. DL soc.econom. analīze'!AD4</f>
        <v>26</v>
      </c>
      <c r="AC4" s="685">
        <f>'5. DL soc.econom. analīze'!AE4</f>
        <v>27</v>
      </c>
      <c r="AD4" s="685">
        <f>'5. DL soc.econom. analīze'!AF4</f>
        <v>28</v>
      </c>
      <c r="AE4" s="686">
        <f>'5. DL soc.econom. analīze'!AG4</f>
        <v>29</v>
      </c>
    </row>
    <row r="5" spans="1:64">
      <c r="A5" s="687" t="s">
        <v>149</v>
      </c>
      <c r="B5" s="688"/>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c r="AC5" s="688"/>
      <c r="AD5" s="688"/>
      <c r="AE5" s="689"/>
    </row>
    <row r="6" spans="1:64">
      <c r="A6" s="690" t="s">
        <v>8</v>
      </c>
      <c r="B6" s="691">
        <f>'3. DL invest.n.pl.AR pr.'!F23</f>
        <v>0</v>
      </c>
      <c r="C6" s="691">
        <f>'3. DL invest.n.pl.AR pr.'!G23</f>
        <v>0</v>
      </c>
      <c r="D6" s="691">
        <f>'3. DL invest.n.pl.AR pr.'!H23</f>
        <v>0</v>
      </c>
      <c r="E6" s="691">
        <f>'3. DL invest.n.pl.AR pr.'!I23</f>
        <v>0</v>
      </c>
      <c r="F6" s="691">
        <f>'3. DL invest.n.pl.AR pr.'!J23</f>
        <v>0</v>
      </c>
      <c r="G6" s="691">
        <f>'3. DL invest.n.pl.AR pr.'!K23</f>
        <v>0</v>
      </c>
      <c r="H6" s="691">
        <f>'3. DL invest.n.pl.AR pr.'!L23</f>
        <v>0</v>
      </c>
      <c r="I6" s="691">
        <f>'3. DL invest.n.pl.AR pr.'!M23</f>
        <v>0</v>
      </c>
      <c r="J6" s="691">
        <f>'3. DL invest.n.pl.AR pr.'!N23</f>
        <v>0</v>
      </c>
      <c r="K6" s="691">
        <f>'3. DL invest.n.pl.AR pr.'!O23</f>
        <v>0</v>
      </c>
      <c r="L6" s="691">
        <f>'3. DL invest.n.pl.AR pr.'!P23</f>
        <v>0</v>
      </c>
      <c r="M6" s="691">
        <f>'3. DL invest.n.pl.AR pr.'!Q23</f>
        <v>0</v>
      </c>
      <c r="N6" s="691">
        <f>'3. DL invest.n.pl.AR pr.'!R23</f>
        <v>0</v>
      </c>
      <c r="O6" s="691">
        <f>'3. DL invest.n.pl.AR pr.'!S23</f>
        <v>0</v>
      </c>
      <c r="P6" s="691">
        <f>'3. DL invest.n.pl.AR pr.'!T23</f>
        <v>0</v>
      </c>
      <c r="Q6" s="691">
        <f>'3. DL invest.n.pl.AR pr.'!U23</f>
        <v>0</v>
      </c>
      <c r="R6" s="691">
        <f>'3. DL invest.n.pl.AR pr.'!V23</f>
        <v>0</v>
      </c>
      <c r="S6" s="691">
        <f>'3. DL invest.n.pl.AR pr.'!W23</f>
        <v>0</v>
      </c>
      <c r="T6" s="691">
        <f>'3. DL invest.n.pl.AR pr.'!X23</f>
        <v>0</v>
      </c>
      <c r="U6" s="691">
        <f>'3. DL invest.n.pl.AR pr.'!Y23</f>
        <v>0</v>
      </c>
      <c r="V6" s="691">
        <f>'3. DL invest.n.pl.AR pr.'!Z23</f>
        <v>0</v>
      </c>
      <c r="W6" s="691">
        <f>'3. DL invest.n.pl.AR pr.'!AA23</f>
        <v>0</v>
      </c>
      <c r="X6" s="691">
        <f>'3. DL invest.n.pl.AR pr.'!AB23</f>
        <v>0</v>
      </c>
      <c r="Y6" s="691">
        <f>'3. DL invest.n.pl.AR pr.'!AC23</f>
        <v>0</v>
      </c>
      <c r="Z6" s="691">
        <f>'3. DL invest.n.pl.AR pr.'!AD23</f>
        <v>0</v>
      </c>
      <c r="AA6" s="691">
        <f>'3. DL invest.n.pl.AR pr.'!AE23</f>
        <v>0</v>
      </c>
      <c r="AB6" s="691">
        <f>'3. DL invest.n.pl.AR pr.'!AF23</f>
        <v>0</v>
      </c>
      <c r="AC6" s="691">
        <f>'3. DL invest.n.pl.AR pr.'!AG23</f>
        <v>0</v>
      </c>
      <c r="AD6" s="691">
        <f>'3. DL invest.n.pl.AR pr.'!AH23</f>
        <v>0</v>
      </c>
      <c r="AE6" s="692">
        <f>'3. DL invest.n.pl.AR pr.'!AI23</f>
        <v>0</v>
      </c>
    </row>
    <row r="7" spans="1:64" ht="14.25" customHeight="1">
      <c r="A7" s="690" t="s">
        <v>6</v>
      </c>
      <c r="B7" s="693">
        <f>'3. DL invest.n.pl.AR pr.'!F16</f>
        <v>0</v>
      </c>
      <c r="C7" s="693">
        <f>'3. DL invest.n.pl.AR pr.'!G16</f>
        <v>0</v>
      </c>
      <c r="D7" s="693">
        <f>'3. DL invest.n.pl.AR pr.'!H16</f>
        <v>0</v>
      </c>
      <c r="E7" s="693">
        <f>'3. DL invest.n.pl.AR pr.'!I16</f>
        <v>0</v>
      </c>
      <c r="F7" s="693">
        <f>'3. DL invest.n.pl.AR pr.'!J16</f>
        <v>0</v>
      </c>
      <c r="G7" s="693">
        <f>'3. DL invest.n.pl.AR pr.'!K16</f>
        <v>0</v>
      </c>
      <c r="H7" s="693">
        <f>'3. DL invest.n.pl.AR pr.'!L16</f>
        <v>0</v>
      </c>
      <c r="I7" s="693">
        <f>'3. DL invest.n.pl.AR pr.'!M16</f>
        <v>0</v>
      </c>
      <c r="J7" s="693">
        <f>'3. DL invest.n.pl.AR pr.'!N16</f>
        <v>0</v>
      </c>
      <c r="K7" s="693">
        <f>'3. DL invest.n.pl.AR pr.'!O16</f>
        <v>0</v>
      </c>
      <c r="L7" s="693">
        <f>'3. DL invest.n.pl.AR pr.'!P16</f>
        <v>0</v>
      </c>
      <c r="M7" s="693">
        <f>'3. DL invest.n.pl.AR pr.'!Q16</f>
        <v>0</v>
      </c>
      <c r="N7" s="693">
        <f>'3. DL invest.n.pl.AR pr.'!R16</f>
        <v>0</v>
      </c>
      <c r="O7" s="693">
        <f>'3. DL invest.n.pl.AR pr.'!S16</f>
        <v>0</v>
      </c>
      <c r="P7" s="693">
        <f>'3. DL invest.n.pl.AR pr.'!T16</f>
        <v>0</v>
      </c>
      <c r="Q7" s="693">
        <f>'3. DL invest.n.pl.AR pr.'!U16</f>
        <v>0</v>
      </c>
      <c r="R7" s="693">
        <f>'3. DL invest.n.pl.AR pr.'!V16</f>
        <v>0</v>
      </c>
      <c r="S7" s="693">
        <f>'3. DL invest.n.pl.AR pr.'!W16</f>
        <v>0</v>
      </c>
      <c r="T7" s="693">
        <f>'3. DL invest.n.pl.AR pr.'!X16</f>
        <v>0</v>
      </c>
      <c r="U7" s="693">
        <f>'3. DL invest.n.pl.AR pr.'!Y16</f>
        <v>0</v>
      </c>
      <c r="V7" s="693">
        <f>'3. DL invest.n.pl.AR pr.'!Z16</f>
        <v>0</v>
      </c>
      <c r="W7" s="693">
        <f>'3. DL invest.n.pl.AR pr.'!AA16</f>
        <v>0</v>
      </c>
      <c r="X7" s="693">
        <f>'3. DL invest.n.pl.AR pr.'!AB16</f>
        <v>0</v>
      </c>
      <c r="Y7" s="693">
        <f>'3. DL invest.n.pl.AR pr.'!AC16</f>
        <v>0</v>
      </c>
      <c r="Z7" s="693">
        <f>'3. DL invest.n.pl.AR pr.'!AD16</f>
        <v>0</v>
      </c>
      <c r="AA7" s="693">
        <f>'3. DL invest.n.pl.AR pr.'!AE16</f>
        <v>0</v>
      </c>
      <c r="AB7" s="693">
        <f>'3. DL invest.n.pl.AR pr.'!AF16</f>
        <v>0</v>
      </c>
      <c r="AC7" s="693">
        <f>'3. DL invest.n.pl.AR pr.'!AG16</f>
        <v>0</v>
      </c>
      <c r="AD7" s="693">
        <f>'3. DL invest.n.pl.AR pr.'!AH16</f>
        <v>0</v>
      </c>
      <c r="AE7" s="694">
        <f>'3. DL invest.n.pl.AR pr.'!AI16</f>
        <v>0</v>
      </c>
    </row>
    <row r="8" spans="1:64">
      <c r="A8" s="690" t="s">
        <v>4</v>
      </c>
      <c r="B8" s="695">
        <f>'3. DL invest.n.pl.AR pr.'!F9</f>
        <v>0</v>
      </c>
      <c r="C8" s="695">
        <f>'3. DL invest.n.pl.AR pr.'!G9</f>
        <v>0</v>
      </c>
      <c r="D8" s="695">
        <f>'3. DL invest.n.pl.AR pr.'!H9</f>
        <v>0</v>
      </c>
      <c r="E8" s="695">
        <f>'3. DL invest.n.pl.AR pr.'!I9</f>
        <v>0</v>
      </c>
      <c r="F8" s="695">
        <f>'3. DL invest.n.pl.AR pr.'!J9</f>
        <v>0</v>
      </c>
      <c r="G8" s="695">
        <f>'3. DL invest.n.pl.AR pr.'!K9</f>
        <v>0</v>
      </c>
      <c r="H8" s="695">
        <f>'3. DL invest.n.pl.AR pr.'!L9</f>
        <v>0</v>
      </c>
      <c r="I8" s="695">
        <f>'3. DL invest.n.pl.AR pr.'!M9</f>
        <v>0</v>
      </c>
      <c r="J8" s="695">
        <f>'3. DL invest.n.pl.AR pr.'!N9</f>
        <v>0</v>
      </c>
      <c r="K8" s="695">
        <f>'3. DL invest.n.pl.AR pr.'!O9</f>
        <v>0</v>
      </c>
      <c r="L8" s="695">
        <f>'3. DL invest.n.pl.AR pr.'!P9</f>
        <v>0</v>
      </c>
      <c r="M8" s="695">
        <f>'3. DL invest.n.pl.AR pr.'!Q9</f>
        <v>0</v>
      </c>
      <c r="N8" s="695">
        <f>'3. DL invest.n.pl.AR pr.'!R9</f>
        <v>0</v>
      </c>
      <c r="O8" s="695">
        <f>'3. DL invest.n.pl.AR pr.'!S9</f>
        <v>0</v>
      </c>
      <c r="P8" s="695">
        <f>'3. DL invest.n.pl.AR pr.'!T9</f>
        <v>0</v>
      </c>
      <c r="Q8" s="695">
        <f>'3. DL invest.n.pl.AR pr.'!U9</f>
        <v>0</v>
      </c>
      <c r="R8" s="695">
        <f>'3. DL invest.n.pl.AR pr.'!V9</f>
        <v>0</v>
      </c>
      <c r="S8" s="695">
        <f>'3. DL invest.n.pl.AR pr.'!W9</f>
        <v>0</v>
      </c>
      <c r="T8" s="695">
        <f>'3. DL invest.n.pl.AR pr.'!X9</f>
        <v>0</v>
      </c>
      <c r="U8" s="695">
        <f>'3. DL invest.n.pl.AR pr.'!Y9</f>
        <v>0</v>
      </c>
      <c r="V8" s="695">
        <f>'3. DL invest.n.pl.AR pr.'!Z9</f>
        <v>0</v>
      </c>
      <c r="W8" s="695">
        <f>'3. DL invest.n.pl.AR pr.'!AA9</f>
        <v>0</v>
      </c>
      <c r="X8" s="695">
        <f>'3. DL invest.n.pl.AR pr.'!AB9</f>
        <v>0</v>
      </c>
      <c r="Y8" s="695">
        <f>'3. DL invest.n.pl.AR pr.'!AC9</f>
        <v>0</v>
      </c>
      <c r="Z8" s="695">
        <f>'3. DL invest.n.pl.AR pr.'!AD9</f>
        <v>0</v>
      </c>
      <c r="AA8" s="695">
        <f>'3. DL invest.n.pl.AR pr.'!AE9</f>
        <v>0</v>
      </c>
      <c r="AB8" s="695">
        <f>'3. DL invest.n.pl.AR pr.'!AF9</f>
        <v>0</v>
      </c>
      <c r="AC8" s="695">
        <f>'3. DL invest.n.pl.AR pr.'!AG9</f>
        <v>0</v>
      </c>
      <c r="AD8" s="695">
        <f>'3. DL invest.n.pl.AR pr.'!AH9</f>
        <v>0</v>
      </c>
      <c r="AE8" s="696">
        <f>'3. DL invest.n.pl.AR pr.'!AI9</f>
        <v>0</v>
      </c>
    </row>
    <row r="9" spans="1:64">
      <c r="A9" s="697" t="s">
        <v>150</v>
      </c>
      <c r="B9" s="698"/>
      <c r="C9" s="698"/>
      <c r="D9" s="698"/>
      <c r="E9" s="698"/>
      <c r="F9" s="698"/>
      <c r="G9" s="698"/>
      <c r="H9" s="698"/>
      <c r="I9" s="698"/>
      <c r="J9" s="698"/>
      <c r="K9" s="698"/>
      <c r="L9" s="698"/>
      <c r="M9" s="698"/>
      <c r="N9" s="698"/>
      <c r="O9" s="698"/>
      <c r="P9" s="698"/>
      <c r="Q9" s="698"/>
      <c r="R9" s="698"/>
      <c r="S9" s="698"/>
      <c r="T9" s="698"/>
      <c r="U9" s="698"/>
      <c r="V9" s="698"/>
      <c r="W9" s="698"/>
      <c r="X9" s="698"/>
      <c r="Y9" s="698"/>
      <c r="Z9" s="698"/>
      <c r="AA9" s="698"/>
      <c r="AB9" s="698"/>
      <c r="AC9" s="698"/>
      <c r="AD9" s="698"/>
      <c r="AE9" s="699"/>
    </row>
    <row r="10" spans="1:64">
      <c r="A10" s="690" t="s">
        <v>8</v>
      </c>
      <c r="B10" s="608"/>
      <c r="C10" s="608"/>
      <c r="D10" s="608"/>
      <c r="E10" s="608"/>
      <c r="F10" s="608"/>
      <c r="G10" s="608"/>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700"/>
    </row>
    <row r="11" spans="1:64">
      <c r="A11" s="690" t="s">
        <v>6</v>
      </c>
      <c r="B11" s="189">
        <f>'2. DL invest.n.pl.BEZ pr.'!E16</f>
        <v>0</v>
      </c>
      <c r="C11" s="189">
        <f>'2. DL invest.n.pl.BEZ pr.'!F16</f>
        <v>0</v>
      </c>
      <c r="D11" s="189">
        <f>'2. DL invest.n.pl.BEZ pr.'!G16</f>
        <v>0</v>
      </c>
      <c r="E11" s="189">
        <f>'2. DL invest.n.pl.BEZ pr.'!H16</f>
        <v>0</v>
      </c>
      <c r="F11" s="189">
        <f>'2. DL invest.n.pl.BEZ pr.'!I16</f>
        <v>0</v>
      </c>
      <c r="G11" s="189">
        <f>'2. DL invest.n.pl.BEZ pr.'!J16</f>
        <v>0</v>
      </c>
      <c r="H11" s="189">
        <f>'2. DL invest.n.pl.BEZ pr.'!K16</f>
        <v>0</v>
      </c>
      <c r="I11" s="189">
        <f>'2. DL invest.n.pl.BEZ pr.'!L16</f>
        <v>0</v>
      </c>
      <c r="J11" s="189">
        <f>'2. DL invest.n.pl.BEZ pr.'!M16</f>
        <v>0</v>
      </c>
      <c r="K11" s="189">
        <f>'2. DL invest.n.pl.BEZ pr.'!N16</f>
        <v>0</v>
      </c>
      <c r="L11" s="189">
        <f>'2. DL invest.n.pl.BEZ pr.'!O16</f>
        <v>0</v>
      </c>
      <c r="M11" s="189">
        <f>'2. DL invest.n.pl.BEZ pr.'!P16</f>
        <v>0</v>
      </c>
      <c r="N11" s="189">
        <f>'2. DL invest.n.pl.BEZ pr.'!Q16</f>
        <v>0</v>
      </c>
      <c r="O11" s="189">
        <f>'2. DL invest.n.pl.BEZ pr.'!R16</f>
        <v>0</v>
      </c>
      <c r="P11" s="189">
        <f>'2. DL invest.n.pl.BEZ pr.'!S16</f>
        <v>0</v>
      </c>
      <c r="Q11" s="189">
        <f>'2. DL invest.n.pl.BEZ pr.'!T16</f>
        <v>0</v>
      </c>
      <c r="R11" s="189">
        <f>'2. DL invest.n.pl.BEZ pr.'!U16</f>
        <v>0</v>
      </c>
      <c r="S11" s="189">
        <f>'2. DL invest.n.pl.BEZ pr.'!V16</f>
        <v>0</v>
      </c>
      <c r="T11" s="189">
        <f>'2. DL invest.n.pl.BEZ pr.'!W16</f>
        <v>0</v>
      </c>
      <c r="U11" s="189">
        <f>'2. DL invest.n.pl.BEZ pr.'!X16</f>
        <v>0</v>
      </c>
      <c r="V11" s="189">
        <f>'2. DL invest.n.pl.BEZ pr.'!Y16</f>
        <v>0</v>
      </c>
      <c r="W11" s="189">
        <f>'2. DL invest.n.pl.BEZ pr.'!Z16</f>
        <v>0</v>
      </c>
      <c r="X11" s="189">
        <f>'2. DL invest.n.pl.BEZ pr.'!AA16</f>
        <v>0</v>
      </c>
      <c r="Y11" s="189">
        <f>'2. DL invest.n.pl.BEZ pr.'!AB16</f>
        <v>0</v>
      </c>
      <c r="Z11" s="189">
        <f>'2. DL invest.n.pl.BEZ pr.'!AC16</f>
        <v>0</v>
      </c>
      <c r="AA11" s="189">
        <f>'2. DL invest.n.pl.BEZ pr.'!AD16</f>
        <v>0</v>
      </c>
      <c r="AB11" s="189">
        <f>'2. DL invest.n.pl.BEZ pr.'!AE16</f>
        <v>0</v>
      </c>
      <c r="AC11" s="189">
        <f>'2. DL invest.n.pl.BEZ pr.'!AF16</f>
        <v>0</v>
      </c>
      <c r="AD11" s="189">
        <f>'2. DL invest.n.pl.BEZ pr.'!AG16</f>
        <v>0</v>
      </c>
      <c r="AE11" s="701">
        <f>'2. DL invest.n.pl.BEZ pr.'!AH16</f>
        <v>0</v>
      </c>
    </row>
    <row r="12" spans="1:64">
      <c r="A12" s="690" t="s">
        <v>4</v>
      </c>
      <c r="B12" s="313">
        <f>'2. DL invest.n.pl.BEZ pr.'!E9</f>
        <v>0</v>
      </c>
      <c r="C12" s="313">
        <f>'2. DL invest.n.pl.BEZ pr.'!F9</f>
        <v>0</v>
      </c>
      <c r="D12" s="313">
        <f>'2. DL invest.n.pl.BEZ pr.'!G9</f>
        <v>0</v>
      </c>
      <c r="E12" s="313">
        <f>'2. DL invest.n.pl.BEZ pr.'!H9</f>
        <v>0</v>
      </c>
      <c r="F12" s="313">
        <f>'2. DL invest.n.pl.BEZ pr.'!I9</f>
        <v>0</v>
      </c>
      <c r="G12" s="313">
        <f>'2. DL invest.n.pl.BEZ pr.'!J9</f>
        <v>0</v>
      </c>
      <c r="H12" s="313">
        <f>'2. DL invest.n.pl.BEZ pr.'!K9</f>
        <v>0</v>
      </c>
      <c r="I12" s="313">
        <f>'2. DL invest.n.pl.BEZ pr.'!L9</f>
        <v>0</v>
      </c>
      <c r="J12" s="313">
        <f>'2. DL invest.n.pl.BEZ pr.'!M9</f>
        <v>0</v>
      </c>
      <c r="K12" s="313">
        <f>'2. DL invest.n.pl.BEZ pr.'!N9</f>
        <v>0</v>
      </c>
      <c r="L12" s="313">
        <f>'2. DL invest.n.pl.BEZ pr.'!O9</f>
        <v>0</v>
      </c>
      <c r="M12" s="313">
        <f>'2. DL invest.n.pl.BEZ pr.'!P9</f>
        <v>0</v>
      </c>
      <c r="N12" s="313">
        <f>'2. DL invest.n.pl.BEZ pr.'!Q9</f>
        <v>0</v>
      </c>
      <c r="O12" s="313">
        <f>'2. DL invest.n.pl.BEZ pr.'!R9</f>
        <v>0</v>
      </c>
      <c r="P12" s="313">
        <f>'2. DL invest.n.pl.BEZ pr.'!S9</f>
        <v>0</v>
      </c>
      <c r="Q12" s="313">
        <f>'2. DL invest.n.pl.BEZ pr.'!T9</f>
        <v>0</v>
      </c>
      <c r="R12" s="313">
        <f>'2. DL invest.n.pl.BEZ pr.'!U9</f>
        <v>0</v>
      </c>
      <c r="S12" s="313">
        <f>'2. DL invest.n.pl.BEZ pr.'!V9</f>
        <v>0</v>
      </c>
      <c r="T12" s="313">
        <f>'2. DL invest.n.pl.BEZ pr.'!W9</f>
        <v>0</v>
      </c>
      <c r="U12" s="313">
        <f>'2. DL invest.n.pl.BEZ pr.'!X9</f>
        <v>0</v>
      </c>
      <c r="V12" s="313">
        <f>'2. DL invest.n.pl.BEZ pr.'!Y9</f>
        <v>0</v>
      </c>
      <c r="W12" s="313">
        <f>'2. DL invest.n.pl.BEZ pr.'!Z9</f>
        <v>0</v>
      </c>
      <c r="X12" s="313">
        <f>'2. DL invest.n.pl.BEZ pr.'!AA9</f>
        <v>0</v>
      </c>
      <c r="Y12" s="313">
        <f>'2. DL invest.n.pl.BEZ pr.'!AB9</f>
        <v>0</v>
      </c>
      <c r="Z12" s="313">
        <f>'2. DL invest.n.pl.BEZ pr.'!AC9</f>
        <v>0</v>
      </c>
      <c r="AA12" s="313">
        <f>'2. DL invest.n.pl.BEZ pr.'!AD9</f>
        <v>0</v>
      </c>
      <c r="AB12" s="313">
        <f>'2. DL invest.n.pl.BEZ pr.'!AE9</f>
        <v>0</v>
      </c>
      <c r="AC12" s="313">
        <f>'2. DL invest.n.pl.BEZ pr.'!AF9</f>
        <v>0</v>
      </c>
      <c r="AD12" s="313">
        <f>'2. DL invest.n.pl.BEZ pr.'!AG9</f>
        <v>0</v>
      </c>
      <c r="AE12" s="702">
        <f>'2. DL invest.n.pl.BEZ pr.'!AH9</f>
        <v>0</v>
      </c>
    </row>
    <row r="13" spans="1:64">
      <c r="A13" s="697" t="s">
        <v>317</v>
      </c>
      <c r="B13" s="703"/>
      <c r="C13" s="703"/>
      <c r="D13" s="703"/>
      <c r="E13" s="703"/>
      <c r="F13" s="703"/>
      <c r="G13" s="703"/>
      <c r="H13" s="703"/>
      <c r="I13" s="703"/>
      <c r="J13" s="703"/>
      <c r="K13" s="703"/>
      <c r="L13" s="703"/>
      <c r="M13" s="703"/>
      <c r="N13" s="703"/>
      <c r="O13" s="703"/>
      <c r="P13" s="703"/>
      <c r="Q13" s="703"/>
      <c r="R13" s="703"/>
      <c r="S13" s="703"/>
      <c r="T13" s="703"/>
      <c r="U13" s="703"/>
      <c r="V13" s="703"/>
      <c r="W13" s="703"/>
      <c r="X13" s="703"/>
      <c r="Y13" s="703"/>
      <c r="Z13" s="703"/>
      <c r="AA13" s="703"/>
      <c r="AB13" s="703"/>
      <c r="AC13" s="703"/>
      <c r="AD13" s="703"/>
      <c r="AE13" s="704"/>
    </row>
    <row r="14" spans="1:64">
      <c r="A14" s="690" t="s">
        <v>8</v>
      </c>
      <c r="B14" s="691">
        <f>B6-B10</f>
        <v>0</v>
      </c>
      <c r="C14" s="691">
        <f t="shared" ref="C14:G16" si="0">C6-C10</f>
        <v>0</v>
      </c>
      <c r="D14" s="691">
        <f>D6-D10</f>
        <v>0</v>
      </c>
      <c r="E14" s="691">
        <f t="shared" si="0"/>
        <v>0</v>
      </c>
      <c r="F14" s="691">
        <f t="shared" si="0"/>
        <v>0</v>
      </c>
      <c r="G14" s="691">
        <f t="shared" si="0"/>
        <v>0</v>
      </c>
      <c r="H14" s="691">
        <f t="shared" ref="H14:Q15" si="1">H6-H10</f>
        <v>0</v>
      </c>
      <c r="I14" s="691">
        <f t="shared" si="1"/>
        <v>0</v>
      </c>
      <c r="J14" s="691">
        <f t="shared" si="1"/>
        <v>0</v>
      </c>
      <c r="K14" s="691">
        <f t="shared" si="1"/>
        <v>0</v>
      </c>
      <c r="L14" s="691">
        <f t="shared" si="1"/>
        <v>0</v>
      </c>
      <c r="M14" s="691">
        <f t="shared" si="1"/>
        <v>0</v>
      </c>
      <c r="N14" s="691">
        <f t="shared" si="1"/>
        <v>0</v>
      </c>
      <c r="O14" s="691">
        <f t="shared" si="1"/>
        <v>0</v>
      </c>
      <c r="P14" s="691">
        <f t="shared" si="1"/>
        <v>0</v>
      </c>
      <c r="Q14" s="691">
        <f t="shared" si="1"/>
        <v>0</v>
      </c>
      <c r="R14" s="691">
        <f t="shared" ref="R14:AD14" si="2">R6-R10</f>
        <v>0</v>
      </c>
      <c r="S14" s="691">
        <f t="shared" si="2"/>
        <v>0</v>
      </c>
      <c r="T14" s="691">
        <f t="shared" si="2"/>
        <v>0</v>
      </c>
      <c r="U14" s="691">
        <f t="shared" si="2"/>
        <v>0</v>
      </c>
      <c r="V14" s="691">
        <f t="shared" si="2"/>
        <v>0</v>
      </c>
      <c r="W14" s="691">
        <f t="shared" si="2"/>
        <v>0</v>
      </c>
      <c r="X14" s="691">
        <f t="shared" si="2"/>
        <v>0</v>
      </c>
      <c r="Y14" s="691">
        <f t="shared" si="2"/>
        <v>0</v>
      </c>
      <c r="Z14" s="691">
        <f t="shared" si="2"/>
        <v>0</v>
      </c>
      <c r="AA14" s="691">
        <f t="shared" si="2"/>
        <v>0</v>
      </c>
      <c r="AB14" s="691">
        <f t="shared" si="2"/>
        <v>0</v>
      </c>
      <c r="AC14" s="691">
        <f t="shared" si="2"/>
        <v>0</v>
      </c>
      <c r="AD14" s="691">
        <f t="shared" si="2"/>
        <v>0</v>
      </c>
      <c r="AE14" s="692">
        <f t="shared" ref="AE14" si="3">AE6-AE10</f>
        <v>0</v>
      </c>
    </row>
    <row r="15" spans="1:64">
      <c r="A15" s="690" t="s">
        <v>6</v>
      </c>
      <c r="B15" s="693">
        <f>B7-B11</f>
        <v>0</v>
      </c>
      <c r="C15" s="693">
        <f t="shared" si="0"/>
        <v>0</v>
      </c>
      <c r="D15" s="693">
        <f>D7-D11</f>
        <v>0</v>
      </c>
      <c r="E15" s="693">
        <f t="shared" si="0"/>
        <v>0</v>
      </c>
      <c r="F15" s="693">
        <f t="shared" si="0"/>
        <v>0</v>
      </c>
      <c r="G15" s="693">
        <f t="shared" si="0"/>
        <v>0</v>
      </c>
      <c r="H15" s="693">
        <f t="shared" si="1"/>
        <v>0</v>
      </c>
      <c r="I15" s="693">
        <f t="shared" si="1"/>
        <v>0</v>
      </c>
      <c r="J15" s="693">
        <f t="shared" si="1"/>
        <v>0</v>
      </c>
      <c r="K15" s="693">
        <f t="shared" si="1"/>
        <v>0</v>
      </c>
      <c r="L15" s="693">
        <f t="shared" si="1"/>
        <v>0</v>
      </c>
      <c r="M15" s="693">
        <f t="shared" si="1"/>
        <v>0</v>
      </c>
      <c r="N15" s="693">
        <f t="shared" si="1"/>
        <v>0</v>
      </c>
      <c r="O15" s="693">
        <f t="shared" si="1"/>
        <v>0</v>
      </c>
      <c r="P15" s="693">
        <f t="shared" si="1"/>
        <v>0</v>
      </c>
      <c r="Q15" s="693">
        <f t="shared" si="1"/>
        <v>0</v>
      </c>
      <c r="R15" s="693">
        <f t="shared" ref="R15:AD15" si="4">R7-R11</f>
        <v>0</v>
      </c>
      <c r="S15" s="693">
        <f t="shared" si="4"/>
        <v>0</v>
      </c>
      <c r="T15" s="693">
        <f t="shared" si="4"/>
        <v>0</v>
      </c>
      <c r="U15" s="693">
        <f t="shared" si="4"/>
        <v>0</v>
      </c>
      <c r="V15" s="693">
        <f t="shared" si="4"/>
        <v>0</v>
      </c>
      <c r="W15" s="693">
        <f t="shared" si="4"/>
        <v>0</v>
      </c>
      <c r="X15" s="693">
        <f t="shared" si="4"/>
        <v>0</v>
      </c>
      <c r="Y15" s="693">
        <f t="shared" si="4"/>
        <v>0</v>
      </c>
      <c r="Z15" s="693">
        <f t="shared" si="4"/>
        <v>0</v>
      </c>
      <c r="AA15" s="693">
        <f t="shared" si="4"/>
        <v>0</v>
      </c>
      <c r="AB15" s="693">
        <f t="shared" si="4"/>
        <v>0</v>
      </c>
      <c r="AC15" s="693">
        <f t="shared" si="4"/>
        <v>0</v>
      </c>
      <c r="AD15" s="693">
        <f t="shared" si="4"/>
        <v>0</v>
      </c>
      <c r="AE15" s="694">
        <f t="shared" ref="AE15" si="5">AE7-AE11</f>
        <v>0</v>
      </c>
    </row>
    <row r="16" spans="1:64">
      <c r="A16" s="690" t="s">
        <v>4</v>
      </c>
      <c r="B16" s="705">
        <f>B8-B12</f>
        <v>0</v>
      </c>
      <c r="C16" s="705">
        <f t="shared" si="0"/>
        <v>0</v>
      </c>
      <c r="D16" s="705">
        <f t="shared" si="0"/>
        <v>0</v>
      </c>
      <c r="E16" s="705">
        <f t="shared" si="0"/>
        <v>0</v>
      </c>
      <c r="F16" s="705">
        <f t="shared" si="0"/>
        <v>0</v>
      </c>
      <c r="G16" s="705">
        <f t="shared" si="0"/>
        <v>0</v>
      </c>
      <c r="H16" s="705">
        <f t="shared" ref="H16:Q16" si="6">H8-H12</f>
        <v>0</v>
      </c>
      <c r="I16" s="705">
        <f t="shared" si="6"/>
        <v>0</v>
      </c>
      <c r="J16" s="705">
        <f t="shared" si="6"/>
        <v>0</v>
      </c>
      <c r="K16" s="705">
        <f t="shared" si="6"/>
        <v>0</v>
      </c>
      <c r="L16" s="705">
        <f t="shared" si="6"/>
        <v>0</v>
      </c>
      <c r="M16" s="705">
        <f t="shared" si="6"/>
        <v>0</v>
      </c>
      <c r="N16" s="705">
        <f t="shared" si="6"/>
        <v>0</v>
      </c>
      <c r="O16" s="705">
        <f t="shared" si="6"/>
        <v>0</v>
      </c>
      <c r="P16" s="705">
        <f t="shared" si="6"/>
        <v>0</v>
      </c>
      <c r="Q16" s="705">
        <f t="shared" si="6"/>
        <v>0</v>
      </c>
      <c r="R16" s="705">
        <f t="shared" ref="R16:AD16" si="7">R8-R12</f>
        <v>0</v>
      </c>
      <c r="S16" s="705">
        <f t="shared" si="7"/>
        <v>0</v>
      </c>
      <c r="T16" s="705">
        <f t="shared" si="7"/>
        <v>0</v>
      </c>
      <c r="U16" s="705">
        <f t="shared" si="7"/>
        <v>0</v>
      </c>
      <c r="V16" s="705">
        <f t="shared" si="7"/>
        <v>0</v>
      </c>
      <c r="W16" s="705">
        <f t="shared" si="7"/>
        <v>0</v>
      </c>
      <c r="X16" s="705">
        <f t="shared" si="7"/>
        <v>0</v>
      </c>
      <c r="Y16" s="705">
        <f t="shared" si="7"/>
        <v>0</v>
      </c>
      <c r="Z16" s="705">
        <f t="shared" si="7"/>
        <v>0</v>
      </c>
      <c r="AA16" s="705">
        <f t="shared" si="7"/>
        <v>0</v>
      </c>
      <c r="AB16" s="705">
        <f t="shared" si="7"/>
        <v>0</v>
      </c>
      <c r="AC16" s="705">
        <f t="shared" si="7"/>
        <v>0</v>
      </c>
      <c r="AD16" s="705">
        <f t="shared" si="7"/>
        <v>0</v>
      </c>
      <c r="AE16" s="706">
        <f t="shared" ref="AE16" si="8">AE8-AE12</f>
        <v>0</v>
      </c>
    </row>
    <row r="17" spans="1:31">
      <c r="A17" s="697"/>
      <c r="B17" s="698"/>
      <c r="C17" s="698"/>
      <c r="D17" s="698"/>
      <c r="E17" s="698"/>
      <c r="F17" s="698"/>
      <c r="G17" s="698"/>
      <c r="H17" s="698"/>
      <c r="I17" s="698"/>
      <c r="J17" s="698"/>
      <c r="K17" s="698"/>
      <c r="L17" s="698"/>
      <c r="M17" s="698"/>
      <c r="N17" s="698"/>
      <c r="O17" s="698"/>
      <c r="P17" s="698"/>
      <c r="Q17" s="698"/>
      <c r="R17" s="698"/>
      <c r="S17" s="698"/>
      <c r="T17" s="698"/>
      <c r="U17" s="698"/>
      <c r="V17" s="698"/>
      <c r="W17" s="698"/>
      <c r="X17" s="698"/>
      <c r="Y17" s="698"/>
      <c r="Z17" s="698"/>
      <c r="AA17" s="698"/>
      <c r="AB17" s="698"/>
      <c r="AC17" s="698"/>
      <c r="AD17" s="698"/>
      <c r="AE17" s="699"/>
    </row>
    <row r="24" spans="1:31">
      <c r="A24" s="584"/>
    </row>
    <row r="25" spans="1:31">
      <c r="A25" s="585"/>
    </row>
    <row r="26" spans="1:31">
      <c r="A26" s="585"/>
    </row>
    <row r="27" spans="1:31">
      <c r="A27" s="707"/>
    </row>
  </sheetData>
  <sheetProtection algorithmName="SHA-512" hashValue="f4hSIb1DjQXvsVfORL0Vpl4rAFYgkZ3G7TrPK7+QNBKtvAfqFFfGKmIVDYTbrX6dXkvB9wwuy5A3xkVtzehERw==" saltValue="GBIOLi4xjIVyZMqGX/Z1LQ==" spinCount="100000" sheet="1" objects="1" scenarios="1"/>
  <mergeCells count="2">
    <mergeCell ref="A1:D1"/>
    <mergeCell ref="A2:D2"/>
  </mergeCells>
  <phoneticPr fontId="4" type="noConversion"/>
  <pageMargins left="0.39370078740157483" right="0.39370078740157483" top="0.98425196850393704" bottom="0.98425196850393704" header="0.51181102362204722" footer="0.51181102362204722"/>
  <pageSetup paperSize="8" scale="53" orientation="landscape" r:id="rId1"/>
  <headerFooter alignWithMargins="0">
    <oddHeader>&amp;CProjekta realizēšanas alternatīvu naudas plūsmu sagatavošana&amp;R1.pielikums</oddHeader>
  </headerFooter>
</worksheet>
</file>

<file path=xl/worksheets/sheet14.xml><?xml version="1.0" encoding="utf-8"?>
<worksheet xmlns="http://schemas.openxmlformats.org/spreadsheetml/2006/main" xmlns:r="http://schemas.openxmlformats.org/officeDocument/2006/relationships">
  <sheetPr codeName="Sheet15">
    <tabColor theme="7"/>
    <pageSetUpPr fitToPage="1"/>
  </sheetPr>
  <dimension ref="A1:BW48"/>
  <sheetViews>
    <sheetView showGridLines="0" topLeftCell="B1" zoomScale="85" zoomScaleNormal="85" workbookViewId="0">
      <selection sqref="A1:C1"/>
    </sheetView>
  </sheetViews>
  <sheetFormatPr defaultRowHeight="12.75"/>
  <cols>
    <col min="1" max="1" width="0.85546875" style="23" customWidth="1"/>
    <col min="2" max="2" width="6.5703125" style="23" customWidth="1"/>
    <col min="3" max="3" width="49.7109375" style="23" customWidth="1"/>
    <col min="4" max="4" width="7.7109375" style="23" customWidth="1"/>
    <col min="5" max="35" width="11" style="23" customWidth="1"/>
    <col min="36" max="36" width="7.7109375" style="23" customWidth="1"/>
    <col min="37" max="37" width="11" style="23" bestFit="1" customWidth="1"/>
    <col min="38" max="16384" width="9.140625" style="23"/>
  </cols>
  <sheetData>
    <row r="1" spans="1:75" s="710" customFormat="1" ht="27" customHeight="1">
      <c r="A1" s="917" t="s">
        <v>379</v>
      </c>
      <c r="B1" s="917"/>
      <c r="C1" s="917"/>
      <c r="D1" s="708"/>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G1" s="709"/>
      <c r="AH1" s="709"/>
      <c r="AI1" s="709"/>
      <c r="AJ1" s="709"/>
      <c r="AK1" s="709"/>
      <c r="AL1" s="709"/>
      <c r="AM1" s="709"/>
      <c r="AN1" s="709"/>
      <c r="AO1" s="709"/>
      <c r="AP1" s="709"/>
      <c r="AQ1" s="709"/>
      <c r="AR1" s="709"/>
      <c r="AS1" s="709"/>
      <c r="AT1" s="709"/>
      <c r="AU1" s="709"/>
      <c r="AV1" s="709"/>
      <c r="AW1" s="709"/>
      <c r="AX1" s="709"/>
      <c r="AY1" s="709"/>
      <c r="AZ1" s="709"/>
      <c r="BA1" s="709"/>
      <c r="BB1" s="709"/>
      <c r="BC1" s="709"/>
      <c r="BD1" s="709"/>
      <c r="BE1" s="709"/>
      <c r="BF1" s="709"/>
      <c r="BG1" s="709"/>
      <c r="BH1" s="709"/>
      <c r="BI1" s="709"/>
      <c r="BJ1" s="709"/>
      <c r="BK1" s="709"/>
      <c r="BL1" s="709"/>
      <c r="BM1" s="709"/>
      <c r="BN1" s="709"/>
      <c r="BO1" s="709"/>
      <c r="BP1" s="709"/>
      <c r="BQ1" s="709"/>
      <c r="BR1" s="709"/>
      <c r="BS1" s="709"/>
      <c r="BT1" s="709"/>
      <c r="BU1" s="709"/>
      <c r="BV1" s="709"/>
      <c r="BW1" s="709"/>
    </row>
    <row r="2" spans="1:75" s="709" customFormat="1" ht="24.95" customHeight="1">
      <c r="A2" s="890" t="s">
        <v>300</v>
      </c>
      <c r="B2" s="890"/>
      <c r="C2" s="890"/>
      <c r="D2" s="708"/>
    </row>
    <row r="3" spans="1:75" ht="15.75">
      <c r="A3" s="170"/>
      <c r="B3" s="171"/>
      <c r="C3" s="171"/>
      <c r="D3" s="172"/>
      <c r="E3" s="315" t="str">
        <f>'3. DL invest.n.pl.AR pr.'!F4</f>
        <v>0 / 1</v>
      </c>
      <c r="F3" s="315">
        <f>'3. DL invest.n.pl.AR pr.'!G4</f>
        <v>2</v>
      </c>
      <c r="G3" s="315">
        <f>'3. DL invest.n.pl.AR pr.'!H4</f>
        <v>3</v>
      </c>
      <c r="H3" s="315">
        <f>'3. DL invest.n.pl.AR pr.'!I4</f>
        <v>4</v>
      </c>
      <c r="I3" s="315">
        <f>'3. DL invest.n.pl.AR pr.'!J4</f>
        <v>5</v>
      </c>
      <c r="J3" s="315">
        <f>'3. DL invest.n.pl.AR pr.'!K4</f>
        <v>6</v>
      </c>
      <c r="K3" s="315">
        <f>'3. DL invest.n.pl.AR pr.'!L4</f>
        <v>7</v>
      </c>
      <c r="L3" s="315">
        <f>'3. DL invest.n.pl.AR pr.'!M4</f>
        <v>8</v>
      </c>
      <c r="M3" s="315">
        <f>'3. DL invest.n.pl.AR pr.'!N4</f>
        <v>9</v>
      </c>
      <c r="N3" s="315">
        <f>'3. DL invest.n.pl.AR pr.'!O4</f>
        <v>10</v>
      </c>
      <c r="O3" s="315">
        <f>'3. DL invest.n.pl.AR pr.'!P4</f>
        <v>11</v>
      </c>
      <c r="P3" s="315">
        <f>'3. DL invest.n.pl.AR pr.'!Q4</f>
        <v>12</v>
      </c>
      <c r="Q3" s="315">
        <f>'3. DL invest.n.pl.AR pr.'!R4</f>
        <v>13</v>
      </c>
      <c r="R3" s="315">
        <f>'3. DL invest.n.pl.AR pr.'!S4</f>
        <v>14</v>
      </c>
      <c r="S3" s="315">
        <f>'3. DL invest.n.pl.AR pr.'!T4</f>
        <v>15</v>
      </c>
      <c r="T3" s="315">
        <f>'3. DL invest.n.pl.AR pr.'!U4</f>
        <v>16</v>
      </c>
      <c r="U3" s="315">
        <f>'3. DL invest.n.pl.AR pr.'!V4</f>
        <v>17</v>
      </c>
      <c r="V3" s="315">
        <f>'3. DL invest.n.pl.AR pr.'!W4</f>
        <v>18</v>
      </c>
      <c r="W3" s="315">
        <f>'3. DL invest.n.pl.AR pr.'!X4</f>
        <v>19</v>
      </c>
      <c r="X3" s="315">
        <f>'3. DL invest.n.pl.AR pr.'!Y4</f>
        <v>20</v>
      </c>
      <c r="Y3" s="315">
        <f>'3. DL invest.n.pl.AR pr.'!Z4</f>
        <v>21</v>
      </c>
      <c r="Z3" s="315">
        <f>'3. DL invest.n.pl.AR pr.'!AA4</f>
        <v>22</v>
      </c>
      <c r="AA3" s="315">
        <f>'3. DL invest.n.pl.AR pr.'!AB4</f>
        <v>23</v>
      </c>
      <c r="AB3" s="315">
        <f>'3. DL invest.n.pl.AR pr.'!AC4</f>
        <v>24</v>
      </c>
      <c r="AC3" s="315">
        <f>'3. DL invest.n.pl.AR pr.'!AD4</f>
        <v>25</v>
      </c>
      <c r="AD3" s="315">
        <f>'3. DL invest.n.pl.AR pr.'!AE4</f>
        <v>26</v>
      </c>
      <c r="AE3" s="315">
        <f>'3. DL invest.n.pl.AR pr.'!AF4</f>
        <v>27</v>
      </c>
      <c r="AF3" s="315">
        <f>'3. DL invest.n.pl.AR pr.'!AG4</f>
        <v>28</v>
      </c>
      <c r="AG3" s="315">
        <f>'3. DL invest.n.pl.AR pr.'!AH4</f>
        <v>29</v>
      </c>
      <c r="AH3" s="315">
        <f>'3. DL invest.n.pl.AR pr.'!AI4</f>
        <v>30</v>
      </c>
      <c r="AI3" s="173"/>
    </row>
    <row r="4" spans="1:75">
      <c r="A4" s="179"/>
      <c r="B4" s="180"/>
      <c r="C4" s="180"/>
      <c r="D4" s="211" t="s">
        <v>1</v>
      </c>
      <c r="E4" s="182" t="str">
        <f>'3. DL invest.n.pl.AR pr.'!F5</f>
        <v>2014-</v>
      </c>
      <c r="F4" s="182">
        <f>'3. DL invest.n.pl.AR pr.'!G5</f>
        <v>1</v>
      </c>
      <c r="G4" s="182">
        <f>'3. DL invest.n.pl.AR pr.'!H5</f>
        <v>2</v>
      </c>
      <c r="H4" s="182">
        <f>'3. DL invest.n.pl.AR pr.'!I5</f>
        <v>3</v>
      </c>
      <c r="I4" s="182">
        <f>'3. DL invest.n.pl.AR pr.'!J5</f>
        <v>4</v>
      </c>
      <c r="J4" s="182">
        <f>'3. DL invest.n.pl.AR pr.'!K5</f>
        <v>5</v>
      </c>
      <c r="K4" s="182">
        <f>'3. DL invest.n.pl.AR pr.'!L5</f>
        <v>6</v>
      </c>
      <c r="L4" s="182">
        <f>'3. DL invest.n.pl.AR pr.'!M5</f>
        <v>7</v>
      </c>
      <c r="M4" s="182">
        <f>'3. DL invest.n.pl.AR pr.'!N5</f>
        <v>8</v>
      </c>
      <c r="N4" s="182">
        <f>'3. DL invest.n.pl.AR pr.'!O5</f>
        <v>9</v>
      </c>
      <c r="O4" s="182">
        <f>'3. DL invest.n.pl.AR pr.'!P5</f>
        <v>10</v>
      </c>
      <c r="P4" s="182">
        <f>'3. DL invest.n.pl.AR pr.'!Q5</f>
        <v>11</v>
      </c>
      <c r="Q4" s="182">
        <f>'3. DL invest.n.pl.AR pr.'!R5</f>
        <v>12</v>
      </c>
      <c r="R4" s="182">
        <f>'3. DL invest.n.pl.AR pr.'!S5</f>
        <v>13</v>
      </c>
      <c r="S4" s="182">
        <f>'3. DL invest.n.pl.AR pr.'!T5</f>
        <v>14</v>
      </c>
      <c r="T4" s="182">
        <f>'3. DL invest.n.pl.AR pr.'!U5</f>
        <v>15</v>
      </c>
      <c r="U4" s="182">
        <f>'3. DL invest.n.pl.AR pr.'!V5</f>
        <v>16</v>
      </c>
      <c r="V4" s="182">
        <f>'3. DL invest.n.pl.AR pr.'!W5</f>
        <v>17</v>
      </c>
      <c r="W4" s="182">
        <f>'3. DL invest.n.pl.AR pr.'!X5</f>
        <v>18</v>
      </c>
      <c r="X4" s="182">
        <f>'3. DL invest.n.pl.AR pr.'!Y5</f>
        <v>19</v>
      </c>
      <c r="Y4" s="182">
        <f>'3. DL invest.n.pl.AR pr.'!Z5</f>
        <v>20</v>
      </c>
      <c r="Z4" s="182">
        <f>'3. DL invest.n.pl.AR pr.'!AA5</f>
        <v>21</v>
      </c>
      <c r="AA4" s="182">
        <f>'3. DL invest.n.pl.AR pr.'!AB5</f>
        <v>22</v>
      </c>
      <c r="AB4" s="182">
        <f>'3. DL invest.n.pl.AR pr.'!AC5</f>
        <v>23</v>
      </c>
      <c r="AC4" s="182">
        <f>'3. DL invest.n.pl.AR pr.'!AD5</f>
        <v>24</v>
      </c>
      <c r="AD4" s="182">
        <f>'3. DL invest.n.pl.AR pr.'!AE5</f>
        <v>25</v>
      </c>
      <c r="AE4" s="182">
        <f>'3. DL invest.n.pl.AR pr.'!AF5</f>
        <v>26</v>
      </c>
      <c r="AF4" s="182">
        <f>'3. DL invest.n.pl.AR pr.'!AG5</f>
        <v>27</v>
      </c>
      <c r="AG4" s="182">
        <f>'3. DL invest.n.pl.AR pr.'!AH5</f>
        <v>28</v>
      </c>
      <c r="AH4" s="182">
        <f>'3. DL invest.n.pl.AR pr.'!AI5</f>
        <v>29</v>
      </c>
      <c r="AI4" s="183" t="s">
        <v>2</v>
      </c>
    </row>
    <row r="5" spans="1:75">
      <c r="A5" s="24"/>
      <c r="B5" s="24"/>
      <c r="C5" s="24"/>
      <c r="D5" s="711"/>
      <c r="E5" s="712"/>
      <c r="F5" s="712"/>
      <c r="G5" s="712"/>
      <c r="H5" s="712"/>
      <c r="I5" s="712"/>
      <c r="J5" s="713"/>
      <c r="K5" s="712"/>
      <c r="L5" s="712"/>
      <c r="M5" s="712"/>
      <c r="N5" s="712"/>
      <c r="O5" s="712"/>
      <c r="P5" s="712"/>
      <c r="Q5" s="712"/>
      <c r="R5" s="712"/>
      <c r="S5" s="712"/>
      <c r="T5" s="712"/>
      <c r="U5" s="712"/>
      <c r="V5" s="712"/>
      <c r="W5" s="712"/>
      <c r="X5" s="712"/>
      <c r="Y5" s="712"/>
      <c r="Z5" s="712"/>
      <c r="AA5" s="712"/>
      <c r="AB5" s="712"/>
      <c r="AC5" s="712"/>
      <c r="AD5" s="712"/>
      <c r="AE5" s="712"/>
      <c r="AF5" s="712"/>
      <c r="AG5" s="712"/>
      <c r="AH5" s="712"/>
      <c r="AI5" s="26"/>
    </row>
    <row r="6" spans="1:75">
      <c r="A6" s="185"/>
      <c r="B6" s="185" t="s">
        <v>120</v>
      </c>
      <c r="C6" s="185"/>
      <c r="D6" s="185"/>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7"/>
    </row>
    <row r="7" spans="1:75">
      <c r="A7" s="24"/>
      <c r="B7" s="24"/>
      <c r="C7" s="24"/>
      <c r="D7" s="25"/>
      <c r="E7" s="712"/>
      <c r="F7" s="712"/>
      <c r="G7" s="712"/>
      <c r="H7" s="712"/>
      <c r="I7" s="712"/>
      <c r="J7" s="712"/>
      <c r="K7" s="712"/>
      <c r="L7" s="712"/>
      <c r="M7" s="712"/>
      <c r="N7" s="712"/>
      <c r="O7" s="712"/>
      <c r="P7" s="712"/>
      <c r="Q7" s="712"/>
      <c r="R7" s="712"/>
      <c r="S7" s="712"/>
      <c r="T7" s="712"/>
      <c r="U7" s="712"/>
      <c r="V7" s="712"/>
      <c r="W7" s="712"/>
      <c r="X7" s="712"/>
      <c r="Y7" s="712"/>
      <c r="Z7" s="712"/>
      <c r="AA7" s="712"/>
      <c r="AB7" s="712"/>
      <c r="AC7" s="712"/>
      <c r="AD7" s="712"/>
      <c r="AE7" s="712"/>
      <c r="AF7" s="712"/>
      <c r="AG7" s="712"/>
      <c r="AH7" s="712"/>
      <c r="AI7" s="712"/>
      <c r="AJ7" s="598"/>
    </row>
    <row r="8" spans="1:75" s="52" customFormat="1">
      <c r="A8" s="48"/>
      <c r="B8" s="82">
        <v>1</v>
      </c>
      <c r="C8" s="49" t="s">
        <v>195</v>
      </c>
      <c r="D8" s="51" t="s">
        <v>178</v>
      </c>
      <c r="E8" s="215">
        <f>'5. DL soc.econom. analīze'!D6</f>
        <v>0</v>
      </c>
      <c r="F8" s="216">
        <f>'5. DL soc.econom. analīze'!E6</f>
        <v>0</v>
      </c>
      <c r="G8" s="216">
        <f>'5. DL soc.econom. analīze'!F6</f>
        <v>0</v>
      </c>
      <c r="H8" s="216">
        <f>'5. DL soc.econom. analīze'!G6</f>
        <v>0</v>
      </c>
      <c r="I8" s="216">
        <f>'5. DL soc.econom. analīze'!H6</f>
        <v>0</v>
      </c>
      <c r="J8" s="216">
        <f>'5. DL soc.econom. analīze'!I6</f>
        <v>0</v>
      </c>
      <c r="K8" s="216">
        <f>'5. DL soc.econom. analīze'!J6</f>
        <v>0</v>
      </c>
      <c r="L8" s="216">
        <f>'5. DL soc.econom. analīze'!K6</f>
        <v>0</v>
      </c>
      <c r="M8" s="216">
        <f>'5. DL soc.econom. analīze'!L6</f>
        <v>0</v>
      </c>
      <c r="N8" s="216">
        <f>'5. DL soc.econom. analīze'!M6</f>
        <v>0</v>
      </c>
      <c r="O8" s="216">
        <f>'5. DL soc.econom. analīze'!N6</f>
        <v>0</v>
      </c>
      <c r="P8" s="216">
        <f>'5. DL soc.econom. analīze'!O6</f>
        <v>0</v>
      </c>
      <c r="Q8" s="216">
        <f>'5. DL soc.econom. analīze'!P6</f>
        <v>0</v>
      </c>
      <c r="R8" s="216">
        <f>'5. DL soc.econom. analīze'!Q6</f>
        <v>0</v>
      </c>
      <c r="S8" s="216">
        <f>'5. DL soc.econom. analīze'!R6</f>
        <v>0</v>
      </c>
      <c r="T8" s="216">
        <f>'5. DL soc.econom. analīze'!S6</f>
        <v>0</v>
      </c>
      <c r="U8" s="216">
        <f>'5. DL soc.econom. analīze'!T6</f>
        <v>0</v>
      </c>
      <c r="V8" s="216">
        <f>'5. DL soc.econom. analīze'!U6</f>
        <v>0</v>
      </c>
      <c r="W8" s="216">
        <f>'5. DL soc.econom. analīze'!V6</f>
        <v>0</v>
      </c>
      <c r="X8" s="216">
        <f>'5. DL soc.econom. analīze'!W6</f>
        <v>0</v>
      </c>
      <c r="Y8" s="216">
        <f>'5. DL soc.econom. analīze'!X6</f>
        <v>0</v>
      </c>
      <c r="Z8" s="216">
        <f>'5. DL soc.econom. analīze'!Y6</f>
        <v>0</v>
      </c>
      <c r="AA8" s="216">
        <f>'5. DL soc.econom. analīze'!Z6</f>
        <v>0</v>
      </c>
      <c r="AB8" s="216">
        <f>'5. DL soc.econom. analīze'!AA6</f>
        <v>0</v>
      </c>
      <c r="AC8" s="216">
        <f>'5. DL soc.econom. analīze'!AB6</f>
        <v>0</v>
      </c>
      <c r="AD8" s="216">
        <f>'5. DL soc.econom. analīze'!AC6</f>
        <v>0</v>
      </c>
      <c r="AE8" s="216">
        <f>'5. DL soc.econom. analīze'!AD6</f>
        <v>0</v>
      </c>
      <c r="AF8" s="216">
        <f>'5. DL soc.econom. analīze'!AE6</f>
        <v>0</v>
      </c>
      <c r="AG8" s="216">
        <f>'5. DL soc.econom. analīze'!AF6</f>
        <v>0</v>
      </c>
      <c r="AH8" s="216">
        <f>'5. DL soc.econom. analīze'!AG6</f>
        <v>0</v>
      </c>
      <c r="AI8" s="226">
        <f t="shared" ref="AI8:AI14" si="0">SUM(E8:AH8)</f>
        <v>0</v>
      </c>
      <c r="AJ8" s="266" t="b">
        <f>AI8='13. RL Sociālekonomiskā an.'!AJ6</f>
        <v>1</v>
      </c>
    </row>
    <row r="9" spans="1:75" s="52" customFormat="1">
      <c r="A9" s="54"/>
      <c r="B9" s="55">
        <v>2</v>
      </c>
      <c r="C9" s="55" t="s">
        <v>107</v>
      </c>
      <c r="D9" s="92" t="s">
        <v>178</v>
      </c>
      <c r="E9" s="220">
        <f>SUM(E10:E11)</f>
        <v>0</v>
      </c>
      <c r="F9" s="221">
        <f>SUM(F10:F11)</f>
        <v>0</v>
      </c>
      <c r="G9" s="221">
        <f>SUM(G10:G11)</f>
        <v>0</v>
      </c>
      <c r="H9" s="221">
        <f>SUM(H10:H11)</f>
        <v>0</v>
      </c>
      <c r="I9" s="221">
        <f>SUM(I10:I11)</f>
        <v>0</v>
      </c>
      <c r="J9" s="221">
        <f t="shared" ref="J9:R9" si="1">SUM(J10:J11)</f>
        <v>0</v>
      </c>
      <c r="K9" s="221">
        <f t="shared" si="1"/>
        <v>0</v>
      </c>
      <c r="L9" s="221">
        <f t="shared" si="1"/>
        <v>0</v>
      </c>
      <c r="M9" s="221">
        <f t="shared" si="1"/>
        <v>0</v>
      </c>
      <c r="N9" s="221">
        <f t="shared" si="1"/>
        <v>0</v>
      </c>
      <c r="O9" s="221">
        <f t="shared" si="1"/>
        <v>0</v>
      </c>
      <c r="P9" s="221">
        <f t="shared" si="1"/>
        <v>0</v>
      </c>
      <c r="Q9" s="221">
        <f t="shared" si="1"/>
        <v>0</v>
      </c>
      <c r="R9" s="221">
        <f t="shared" si="1"/>
        <v>0</v>
      </c>
      <c r="S9" s="221">
        <f t="shared" ref="S9:AB9" si="2">SUM(S10:S11)</f>
        <v>0</v>
      </c>
      <c r="T9" s="221">
        <f t="shared" si="2"/>
        <v>0</v>
      </c>
      <c r="U9" s="221">
        <f t="shared" si="2"/>
        <v>0</v>
      </c>
      <c r="V9" s="221">
        <f t="shared" si="2"/>
        <v>0</v>
      </c>
      <c r="W9" s="221">
        <f t="shared" si="2"/>
        <v>0</v>
      </c>
      <c r="X9" s="221">
        <f t="shared" si="2"/>
        <v>0</v>
      </c>
      <c r="Y9" s="221">
        <f t="shared" si="2"/>
        <v>0</v>
      </c>
      <c r="Z9" s="221">
        <f t="shared" si="2"/>
        <v>0</v>
      </c>
      <c r="AA9" s="221">
        <f>SUM(AA10:AA11)</f>
        <v>0</v>
      </c>
      <c r="AB9" s="221">
        <f t="shared" si="2"/>
        <v>0</v>
      </c>
      <c r="AC9" s="221">
        <f t="shared" ref="AC9:AH9" si="3">SUM(AC10:AC11)</f>
        <v>0</v>
      </c>
      <c r="AD9" s="221">
        <f t="shared" si="3"/>
        <v>0</v>
      </c>
      <c r="AE9" s="221">
        <f t="shared" si="3"/>
        <v>0</v>
      </c>
      <c r="AF9" s="221">
        <f t="shared" si="3"/>
        <v>0</v>
      </c>
      <c r="AG9" s="221">
        <f t="shared" si="3"/>
        <v>0</v>
      </c>
      <c r="AH9" s="221">
        <f t="shared" si="3"/>
        <v>0</v>
      </c>
      <c r="AI9" s="227">
        <f t="shared" si="0"/>
        <v>0</v>
      </c>
      <c r="AJ9" s="266" t="b">
        <f>AI9='13. RL Sociālekonomiskā an.'!AJ7</f>
        <v>1</v>
      </c>
    </row>
    <row r="10" spans="1:75">
      <c r="A10" s="30"/>
      <c r="B10" s="63" t="s">
        <v>14</v>
      </c>
      <c r="C10" s="571" t="s">
        <v>279</v>
      </c>
      <c r="D10" s="31" t="s">
        <v>178</v>
      </c>
      <c r="E10" s="218">
        <f>'12. RL Investīciju n.pl.'!E6</f>
        <v>0</v>
      </c>
      <c r="F10" s="219">
        <f>'12. RL Investīciju n.pl.'!F6</f>
        <v>0</v>
      </c>
      <c r="G10" s="219">
        <f>'12. RL Investīciju n.pl.'!G6</f>
        <v>0</v>
      </c>
      <c r="H10" s="219">
        <f>'12. RL Investīciju n.pl.'!H6</f>
        <v>0</v>
      </c>
      <c r="I10" s="219">
        <f>'12. RL Investīciju n.pl.'!I6</f>
        <v>0</v>
      </c>
      <c r="J10" s="219">
        <f>'12. RL Investīciju n.pl.'!J6</f>
        <v>0</v>
      </c>
      <c r="K10" s="219">
        <f>'12. RL Investīciju n.pl.'!K6</f>
        <v>0</v>
      </c>
      <c r="L10" s="219">
        <f>'12. RL Investīciju n.pl.'!L6</f>
        <v>0</v>
      </c>
      <c r="M10" s="219">
        <f>'12. RL Investīciju n.pl.'!M6</f>
        <v>0</v>
      </c>
      <c r="N10" s="219">
        <f>'12. RL Investīciju n.pl.'!N6</f>
        <v>0</v>
      </c>
      <c r="O10" s="219">
        <f>'12. RL Investīciju n.pl.'!O6</f>
        <v>0</v>
      </c>
      <c r="P10" s="219">
        <f>'12. RL Investīciju n.pl.'!P6</f>
        <v>0</v>
      </c>
      <c r="Q10" s="219">
        <f>'12. RL Investīciju n.pl.'!Q6</f>
        <v>0</v>
      </c>
      <c r="R10" s="219">
        <f>'12. RL Investīciju n.pl.'!R6</f>
        <v>0</v>
      </c>
      <c r="S10" s="219">
        <f>'12. RL Investīciju n.pl.'!S6</f>
        <v>0</v>
      </c>
      <c r="T10" s="219">
        <f>'12. RL Investīciju n.pl.'!T6</f>
        <v>0</v>
      </c>
      <c r="U10" s="219">
        <f>'12. RL Investīciju n.pl.'!U6</f>
        <v>0</v>
      </c>
      <c r="V10" s="219">
        <f>'12. RL Investīciju n.pl.'!V6</f>
        <v>0</v>
      </c>
      <c r="W10" s="219">
        <f>'12. RL Investīciju n.pl.'!W6</f>
        <v>0</v>
      </c>
      <c r="X10" s="219">
        <f>'12. RL Investīciju n.pl.'!X6</f>
        <v>0</v>
      </c>
      <c r="Y10" s="219">
        <f>'12. RL Investīciju n.pl.'!Y6</f>
        <v>0</v>
      </c>
      <c r="Z10" s="219">
        <f>'12. RL Investīciju n.pl.'!Z6</f>
        <v>0</v>
      </c>
      <c r="AA10" s="219">
        <f>'12. RL Investīciju n.pl.'!AA6</f>
        <v>0</v>
      </c>
      <c r="AB10" s="219">
        <f>'12. RL Investīciju n.pl.'!AB6</f>
        <v>0</v>
      </c>
      <c r="AC10" s="219">
        <f>'12. RL Investīciju n.pl.'!AC6</f>
        <v>0</v>
      </c>
      <c r="AD10" s="219">
        <f>'12. RL Investīciju n.pl.'!AD6</f>
        <v>0</v>
      </c>
      <c r="AE10" s="219">
        <f>'12. RL Investīciju n.pl.'!AE6</f>
        <v>0</v>
      </c>
      <c r="AF10" s="219">
        <f>'12. RL Investīciju n.pl.'!AF6</f>
        <v>0</v>
      </c>
      <c r="AG10" s="219">
        <f>'12. RL Investīciju n.pl.'!AG6</f>
        <v>0</v>
      </c>
      <c r="AH10" s="219">
        <f>'12. RL Investīciju n.pl.'!AH6</f>
        <v>0</v>
      </c>
      <c r="AI10" s="227">
        <f t="shared" si="0"/>
        <v>0</v>
      </c>
      <c r="AJ10" s="598"/>
    </row>
    <row r="11" spans="1:75">
      <c r="A11" s="30"/>
      <c r="B11" s="63" t="s">
        <v>16</v>
      </c>
      <c r="C11" s="571" t="s">
        <v>10</v>
      </c>
      <c r="D11" s="31" t="s">
        <v>178</v>
      </c>
      <c r="E11" s="218">
        <f>'12. RL Investīciju n.pl.'!E10</f>
        <v>0</v>
      </c>
      <c r="F11" s="219">
        <f>'12. RL Investīciju n.pl.'!F10</f>
        <v>0</v>
      </c>
      <c r="G11" s="219">
        <f>'12. RL Investīciju n.pl.'!G10</f>
        <v>0</v>
      </c>
      <c r="H11" s="219">
        <f>'12. RL Investīciju n.pl.'!H10</f>
        <v>0</v>
      </c>
      <c r="I11" s="219">
        <f>'12. RL Investīciju n.pl.'!I10</f>
        <v>0</v>
      </c>
      <c r="J11" s="219">
        <f>'12. RL Investīciju n.pl.'!J10</f>
        <v>0</v>
      </c>
      <c r="K11" s="219">
        <f>'12. RL Investīciju n.pl.'!K10</f>
        <v>0</v>
      </c>
      <c r="L11" s="219">
        <f>'12. RL Investīciju n.pl.'!L10</f>
        <v>0</v>
      </c>
      <c r="M11" s="219">
        <f>'12. RL Investīciju n.pl.'!M10</f>
        <v>0</v>
      </c>
      <c r="N11" s="219">
        <f>'12. RL Investīciju n.pl.'!N10</f>
        <v>0</v>
      </c>
      <c r="O11" s="219">
        <f>'12. RL Investīciju n.pl.'!O10</f>
        <v>0</v>
      </c>
      <c r="P11" s="219">
        <f>'12. RL Investīciju n.pl.'!P10</f>
        <v>0</v>
      </c>
      <c r="Q11" s="219">
        <f>'12. RL Investīciju n.pl.'!Q10</f>
        <v>0</v>
      </c>
      <c r="R11" s="219">
        <f>'12. RL Investīciju n.pl.'!R10</f>
        <v>0</v>
      </c>
      <c r="S11" s="219">
        <f>'12. RL Investīciju n.pl.'!S10</f>
        <v>0</v>
      </c>
      <c r="T11" s="219">
        <f>'12. RL Investīciju n.pl.'!T10</f>
        <v>0</v>
      </c>
      <c r="U11" s="219">
        <f>'12. RL Investīciju n.pl.'!U10</f>
        <v>0</v>
      </c>
      <c r="V11" s="219">
        <f>'12. RL Investīciju n.pl.'!V10</f>
        <v>0</v>
      </c>
      <c r="W11" s="219">
        <f>'12. RL Investīciju n.pl.'!W10</f>
        <v>0</v>
      </c>
      <c r="X11" s="219">
        <f>'12. RL Investīciju n.pl.'!X10</f>
        <v>0</v>
      </c>
      <c r="Y11" s="219">
        <f>'12. RL Investīciju n.pl.'!Y10</f>
        <v>0</v>
      </c>
      <c r="Z11" s="219">
        <f>'12. RL Investīciju n.pl.'!Z10</f>
        <v>0</v>
      </c>
      <c r="AA11" s="219">
        <f>'12. RL Investīciju n.pl.'!AA10</f>
        <v>0</v>
      </c>
      <c r="AB11" s="219">
        <f>'12. RL Investīciju n.pl.'!AB10</f>
        <v>0</v>
      </c>
      <c r="AC11" s="219">
        <f>'12. RL Investīciju n.pl.'!AC10</f>
        <v>0</v>
      </c>
      <c r="AD11" s="219">
        <f>'12. RL Investīciju n.pl.'!AD10</f>
        <v>0</v>
      </c>
      <c r="AE11" s="219">
        <f>'12. RL Investīciju n.pl.'!AE10</f>
        <v>0</v>
      </c>
      <c r="AF11" s="219">
        <f>'12. RL Investīciju n.pl.'!AF10</f>
        <v>0</v>
      </c>
      <c r="AG11" s="219">
        <f>'12. RL Investīciju n.pl.'!AG10</f>
        <v>0</v>
      </c>
      <c r="AH11" s="219">
        <f>'12. RL Investīciju n.pl.'!AH10</f>
        <v>0</v>
      </c>
      <c r="AI11" s="227">
        <f t="shared" si="0"/>
        <v>0</v>
      </c>
      <c r="AJ11" s="598"/>
    </row>
    <row r="12" spans="1:75" s="52" customFormat="1">
      <c r="A12" s="54"/>
      <c r="B12" s="55">
        <v>3</v>
      </c>
      <c r="C12" s="714" t="s">
        <v>108</v>
      </c>
      <c r="D12" s="92" t="s">
        <v>178</v>
      </c>
      <c r="E12" s="220">
        <f>E9+E8</f>
        <v>0</v>
      </c>
      <c r="F12" s="221">
        <f>F9+F8</f>
        <v>0</v>
      </c>
      <c r="G12" s="221">
        <f>G9+G8</f>
        <v>0</v>
      </c>
      <c r="H12" s="221">
        <f>H9+H8</f>
        <v>0</v>
      </c>
      <c r="I12" s="221">
        <f>I9+I8</f>
        <v>0</v>
      </c>
      <c r="J12" s="221">
        <f t="shared" ref="J12:R12" si="4">J9+J8</f>
        <v>0</v>
      </c>
      <c r="K12" s="221">
        <f t="shared" si="4"/>
        <v>0</v>
      </c>
      <c r="L12" s="221">
        <f t="shared" si="4"/>
        <v>0</v>
      </c>
      <c r="M12" s="221">
        <f t="shared" si="4"/>
        <v>0</v>
      </c>
      <c r="N12" s="221">
        <f t="shared" si="4"/>
        <v>0</v>
      </c>
      <c r="O12" s="221">
        <f t="shared" si="4"/>
        <v>0</v>
      </c>
      <c r="P12" s="221">
        <f t="shared" si="4"/>
        <v>0</v>
      </c>
      <c r="Q12" s="221">
        <f t="shared" si="4"/>
        <v>0</v>
      </c>
      <c r="R12" s="221">
        <f t="shared" si="4"/>
        <v>0</v>
      </c>
      <c r="S12" s="221">
        <f t="shared" ref="S12:AB12" si="5">S9+S8</f>
        <v>0</v>
      </c>
      <c r="T12" s="221">
        <f t="shared" si="5"/>
        <v>0</v>
      </c>
      <c r="U12" s="221">
        <f t="shared" si="5"/>
        <v>0</v>
      </c>
      <c r="V12" s="221">
        <f t="shared" si="5"/>
        <v>0</v>
      </c>
      <c r="W12" s="221">
        <f t="shared" si="5"/>
        <v>0</v>
      </c>
      <c r="X12" s="221">
        <f t="shared" si="5"/>
        <v>0</v>
      </c>
      <c r="Y12" s="221">
        <f t="shared" si="5"/>
        <v>0</v>
      </c>
      <c r="Z12" s="221">
        <f t="shared" si="5"/>
        <v>0</v>
      </c>
      <c r="AA12" s="221">
        <f t="shared" si="5"/>
        <v>0</v>
      </c>
      <c r="AB12" s="221">
        <f t="shared" si="5"/>
        <v>0</v>
      </c>
      <c r="AC12" s="221">
        <f t="shared" ref="AC12:AH12" si="6">AC9+AC8</f>
        <v>0</v>
      </c>
      <c r="AD12" s="221">
        <f t="shared" si="6"/>
        <v>0</v>
      </c>
      <c r="AE12" s="221">
        <f t="shared" si="6"/>
        <v>0</v>
      </c>
      <c r="AF12" s="221">
        <f t="shared" si="6"/>
        <v>0</v>
      </c>
      <c r="AG12" s="221">
        <f t="shared" si="6"/>
        <v>0</v>
      </c>
      <c r="AH12" s="221">
        <f t="shared" si="6"/>
        <v>0</v>
      </c>
      <c r="AI12" s="227">
        <f t="shared" si="0"/>
        <v>0</v>
      </c>
      <c r="AJ12" s="266"/>
    </row>
    <row r="13" spans="1:75" s="52" customFormat="1">
      <c r="A13" s="54"/>
      <c r="B13" s="55">
        <v>4</v>
      </c>
      <c r="C13" s="18" t="s">
        <v>109</v>
      </c>
      <c r="D13" s="92" t="s">
        <v>178</v>
      </c>
      <c r="E13" s="634">
        <f>'5. DL soc.econom. analīze'!D16</f>
        <v>0</v>
      </c>
      <c r="F13" s="254">
        <f>'5. DL soc.econom. analīze'!E16</f>
        <v>0</v>
      </c>
      <c r="G13" s="254">
        <f>'5. DL soc.econom. analīze'!F16</f>
        <v>0</v>
      </c>
      <c r="H13" s="254">
        <f>'5. DL soc.econom. analīze'!G16</f>
        <v>0</v>
      </c>
      <c r="I13" s="254">
        <f>'5. DL soc.econom. analīze'!H16</f>
        <v>0</v>
      </c>
      <c r="J13" s="254">
        <f>'5. DL soc.econom. analīze'!I16</f>
        <v>0</v>
      </c>
      <c r="K13" s="254">
        <f>'5. DL soc.econom. analīze'!J16</f>
        <v>0</v>
      </c>
      <c r="L13" s="254">
        <f>'5. DL soc.econom. analīze'!K16</f>
        <v>0</v>
      </c>
      <c r="M13" s="254">
        <f>'5. DL soc.econom. analīze'!L16</f>
        <v>0</v>
      </c>
      <c r="N13" s="254">
        <f>'5. DL soc.econom. analīze'!M16</f>
        <v>0</v>
      </c>
      <c r="O13" s="254">
        <f>'5. DL soc.econom. analīze'!N16</f>
        <v>0</v>
      </c>
      <c r="P13" s="254">
        <f>'5. DL soc.econom. analīze'!O16</f>
        <v>0</v>
      </c>
      <c r="Q13" s="254">
        <f>'5. DL soc.econom. analīze'!P16</f>
        <v>0</v>
      </c>
      <c r="R13" s="254">
        <f>'5. DL soc.econom. analīze'!Q16</f>
        <v>0</v>
      </c>
      <c r="S13" s="254">
        <f>'5. DL soc.econom. analīze'!R16</f>
        <v>0</v>
      </c>
      <c r="T13" s="254">
        <f>'5. DL soc.econom. analīze'!S16</f>
        <v>0</v>
      </c>
      <c r="U13" s="254">
        <f>'5. DL soc.econom. analīze'!T16</f>
        <v>0</v>
      </c>
      <c r="V13" s="254">
        <f>'5. DL soc.econom. analīze'!U16</f>
        <v>0</v>
      </c>
      <c r="W13" s="254">
        <f>'5. DL soc.econom. analīze'!V16</f>
        <v>0</v>
      </c>
      <c r="X13" s="254">
        <f>'5. DL soc.econom. analīze'!W16</f>
        <v>0</v>
      </c>
      <c r="Y13" s="254">
        <f>'5. DL soc.econom. analīze'!X16</f>
        <v>0</v>
      </c>
      <c r="Z13" s="254">
        <f>'5. DL soc.econom. analīze'!Y16</f>
        <v>0</v>
      </c>
      <c r="AA13" s="254">
        <f>'5. DL soc.econom. analīze'!Z16</f>
        <v>0</v>
      </c>
      <c r="AB13" s="254">
        <f>'5. DL soc.econom. analīze'!AA16</f>
        <v>0</v>
      </c>
      <c r="AC13" s="254">
        <f>'5. DL soc.econom. analīze'!AB16</f>
        <v>0</v>
      </c>
      <c r="AD13" s="254">
        <f>'5. DL soc.econom. analīze'!AC16</f>
        <v>0</v>
      </c>
      <c r="AE13" s="254">
        <f>'5. DL soc.econom. analīze'!AD16</f>
        <v>0</v>
      </c>
      <c r="AF13" s="254">
        <f>'5. DL soc.econom. analīze'!AE16</f>
        <v>0</v>
      </c>
      <c r="AG13" s="254">
        <f>'5. DL soc.econom. analīze'!AF16</f>
        <v>0</v>
      </c>
      <c r="AH13" s="254">
        <f>'5. DL soc.econom. analīze'!AG16</f>
        <v>0</v>
      </c>
      <c r="AI13" s="227">
        <f t="shared" si="0"/>
        <v>0</v>
      </c>
      <c r="AJ13" s="266"/>
    </row>
    <row r="14" spans="1:75" s="52" customFormat="1">
      <c r="A14" s="54"/>
      <c r="B14" s="55">
        <v>5</v>
      </c>
      <c r="C14" s="18" t="s">
        <v>110</v>
      </c>
      <c r="D14" s="92" t="s">
        <v>178</v>
      </c>
      <c r="E14" s="220">
        <f>E15+E18</f>
        <v>0</v>
      </c>
      <c r="F14" s="221">
        <f>F15+F18</f>
        <v>0</v>
      </c>
      <c r="G14" s="221">
        <f>G15+G18</f>
        <v>0</v>
      </c>
      <c r="H14" s="221">
        <f>H15+H18</f>
        <v>0</v>
      </c>
      <c r="I14" s="221">
        <f>I15+I18</f>
        <v>0</v>
      </c>
      <c r="J14" s="221">
        <f t="shared" ref="J14:R14" si="7">J15+J18</f>
        <v>0</v>
      </c>
      <c r="K14" s="221">
        <f t="shared" si="7"/>
        <v>0</v>
      </c>
      <c r="L14" s="221">
        <f t="shared" si="7"/>
        <v>0</v>
      </c>
      <c r="M14" s="221">
        <f t="shared" si="7"/>
        <v>0</v>
      </c>
      <c r="N14" s="221">
        <f t="shared" si="7"/>
        <v>0</v>
      </c>
      <c r="O14" s="221">
        <f t="shared" si="7"/>
        <v>0</v>
      </c>
      <c r="P14" s="221">
        <f t="shared" si="7"/>
        <v>0</v>
      </c>
      <c r="Q14" s="221">
        <f t="shared" si="7"/>
        <v>0</v>
      </c>
      <c r="R14" s="221">
        <f t="shared" si="7"/>
        <v>0</v>
      </c>
      <c r="S14" s="221">
        <f t="shared" ref="S14:AB14" si="8">S15+S18</f>
        <v>0</v>
      </c>
      <c r="T14" s="221">
        <f t="shared" si="8"/>
        <v>0</v>
      </c>
      <c r="U14" s="221">
        <f t="shared" si="8"/>
        <v>0</v>
      </c>
      <c r="V14" s="221">
        <f t="shared" si="8"/>
        <v>0</v>
      </c>
      <c r="W14" s="221">
        <f t="shared" si="8"/>
        <v>0</v>
      </c>
      <c r="X14" s="221">
        <f t="shared" si="8"/>
        <v>0</v>
      </c>
      <c r="Y14" s="221">
        <f t="shared" si="8"/>
        <v>0</v>
      </c>
      <c r="Z14" s="221">
        <f t="shared" si="8"/>
        <v>0</v>
      </c>
      <c r="AA14" s="221">
        <f t="shared" si="8"/>
        <v>0</v>
      </c>
      <c r="AB14" s="221">
        <f t="shared" si="8"/>
        <v>0</v>
      </c>
      <c r="AC14" s="221">
        <f t="shared" ref="AC14:AH14" si="9">AC15+AC18</f>
        <v>0</v>
      </c>
      <c r="AD14" s="221">
        <f t="shared" si="9"/>
        <v>0</v>
      </c>
      <c r="AE14" s="221">
        <f t="shared" si="9"/>
        <v>0</v>
      </c>
      <c r="AF14" s="221">
        <f t="shared" si="9"/>
        <v>0</v>
      </c>
      <c r="AG14" s="221">
        <f t="shared" si="9"/>
        <v>0</v>
      </c>
      <c r="AH14" s="221">
        <f t="shared" si="9"/>
        <v>0</v>
      </c>
      <c r="AI14" s="227">
        <f t="shared" si="0"/>
        <v>0</v>
      </c>
      <c r="AJ14" s="715"/>
    </row>
    <row r="15" spans="1:75">
      <c r="A15" s="30"/>
      <c r="B15" s="133" t="s">
        <v>103</v>
      </c>
      <c r="C15" s="83" t="s">
        <v>8</v>
      </c>
      <c r="D15" s="31" t="s">
        <v>178</v>
      </c>
      <c r="E15" s="218">
        <f>'12. RL Investīciju n.pl.'!E8</f>
        <v>0</v>
      </c>
      <c r="F15" s="219">
        <f>'12. RL Investīciju n.pl.'!F8</f>
        <v>0</v>
      </c>
      <c r="G15" s="219">
        <f>'12. RL Investīciju n.pl.'!G8</f>
        <v>0</v>
      </c>
      <c r="H15" s="219">
        <f>'12. RL Investīciju n.pl.'!H8</f>
        <v>0</v>
      </c>
      <c r="I15" s="219">
        <f>'12. RL Investīciju n.pl.'!I8</f>
        <v>0</v>
      </c>
      <c r="J15" s="219">
        <f>'12. RL Investīciju n.pl.'!J8</f>
        <v>0</v>
      </c>
      <c r="K15" s="219">
        <f>'12. RL Investīciju n.pl.'!K8</f>
        <v>0</v>
      </c>
      <c r="L15" s="219">
        <f>'12. RL Investīciju n.pl.'!L8</f>
        <v>0</v>
      </c>
      <c r="M15" s="219">
        <f>'12. RL Investīciju n.pl.'!M8</f>
        <v>0</v>
      </c>
      <c r="N15" s="219">
        <f>'12. RL Investīciju n.pl.'!N8</f>
        <v>0</v>
      </c>
      <c r="O15" s="219">
        <f>'12. RL Investīciju n.pl.'!O8</f>
        <v>0</v>
      </c>
      <c r="P15" s="219">
        <f>'12. RL Investīciju n.pl.'!P8</f>
        <v>0</v>
      </c>
      <c r="Q15" s="219">
        <f>'12. RL Investīciju n.pl.'!Q8</f>
        <v>0</v>
      </c>
      <c r="R15" s="219">
        <f>'12. RL Investīciju n.pl.'!R8</f>
        <v>0</v>
      </c>
      <c r="S15" s="219">
        <f>'12. RL Investīciju n.pl.'!S8</f>
        <v>0</v>
      </c>
      <c r="T15" s="219">
        <f>'12. RL Investīciju n.pl.'!T8</f>
        <v>0</v>
      </c>
      <c r="U15" s="219">
        <f>'12. RL Investīciju n.pl.'!U8</f>
        <v>0</v>
      </c>
      <c r="V15" s="219">
        <f>'12. RL Investīciju n.pl.'!V8</f>
        <v>0</v>
      </c>
      <c r="W15" s="219">
        <f>'12. RL Investīciju n.pl.'!W8</f>
        <v>0</v>
      </c>
      <c r="X15" s="219">
        <f>'12. RL Investīciju n.pl.'!X8</f>
        <v>0</v>
      </c>
      <c r="Y15" s="219">
        <f>'12. RL Investīciju n.pl.'!Y8</f>
        <v>0</v>
      </c>
      <c r="Z15" s="219">
        <f>'12. RL Investīciju n.pl.'!Z8</f>
        <v>0</v>
      </c>
      <c r="AA15" s="219">
        <f>'12. RL Investīciju n.pl.'!AA8</f>
        <v>0</v>
      </c>
      <c r="AB15" s="219">
        <f>'12. RL Investīciju n.pl.'!AB8</f>
        <v>0</v>
      </c>
      <c r="AC15" s="219">
        <f>'12. RL Investīciju n.pl.'!AC8</f>
        <v>0</v>
      </c>
      <c r="AD15" s="219">
        <f>'12. RL Investīciju n.pl.'!AD8</f>
        <v>0</v>
      </c>
      <c r="AE15" s="219">
        <f>'12. RL Investīciju n.pl.'!AE8</f>
        <v>0</v>
      </c>
      <c r="AF15" s="219">
        <f>'12. RL Investīciju n.pl.'!AF8</f>
        <v>0</v>
      </c>
      <c r="AG15" s="219">
        <f>'12. RL Investīciju n.pl.'!AG8</f>
        <v>0</v>
      </c>
      <c r="AH15" s="219">
        <f>'12. RL Investīciju n.pl.'!AH8</f>
        <v>0</v>
      </c>
      <c r="AI15" s="227">
        <f>SUM(E15:AH15)</f>
        <v>0</v>
      </c>
      <c r="AJ15" s="598" t="b">
        <f>AI15=SUM(AI16:AI17)</f>
        <v>1</v>
      </c>
    </row>
    <row r="16" spans="1:75">
      <c r="A16" s="30"/>
      <c r="B16" s="133" t="s">
        <v>111</v>
      </c>
      <c r="C16" s="716" t="s">
        <v>85</v>
      </c>
      <c r="D16" s="31" t="s">
        <v>178</v>
      </c>
      <c r="E16" s="218">
        <f>'5. DL soc.econom. analīze'!D28</f>
        <v>0</v>
      </c>
      <c r="F16" s="219">
        <f>'5. DL soc.econom. analīze'!E28</f>
        <v>0</v>
      </c>
      <c r="G16" s="219">
        <f>'5. DL soc.econom. analīze'!F28</f>
        <v>0</v>
      </c>
      <c r="H16" s="219">
        <f>'5. DL soc.econom. analīze'!G28</f>
        <v>0</v>
      </c>
      <c r="I16" s="219">
        <f>'5. DL soc.econom. analīze'!H28</f>
        <v>0</v>
      </c>
      <c r="J16" s="219">
        <f>'5. DL soc.econom. analīze'!I28</f>
        <v>0</v>
      </c>
      <c r="K16" s="219">
        <f>'5. DL soc.econom. analīze'!J28</f>
        <v>0</v>
      </c>
      <c r="L16" s="219">
        <f>'5. DL soc.econom. analīze'!K28</f>
        <v>0</v>
      </c>
      <c r="M16" s="219">
        <f>'5. DL soc.econom. analīze'!L28</f>
        <v>0</v>
      </c>
      <c r="N16" s="219">
        <f>'5. DL soc.econom. analīze'!M28</f>
        <v>0</v>
      </c>
      <c r="O16" s="219">
        <f>'5. DL soc.econom. analīze'!N28</f>
        <v>0</v>
      </c>
      <c r="P16" s="219">
        <f>'5. DL soc.econom. analīze'!O28</f>
        <v>0</v>
      </c>
      <c r="Q16" s="219">
        <f>'5. DL soc.econom. analīze'!P28</f>
        <v>0</v>
      </c>
      <c r="R16" s="219">
        <f>'5. DL soc.econom. analīze'!Q28</f>
        <v>0</v>
      </c>
      <c r="S16" s="219">
        <f>'5. DL soc.econom. analīze'!R28</f>
        <v>0</v>
      </c>
      <c r="T16" s="219">
        <f>'5. DL soc.econom. analīze'!S28</f>
        <v>0</v>
      </c>
      <c r="U16" s="219">
        <f>'5. DL soc.econom. analīze'!T28</f>
        <v>0</v>
      </c>
      <c r="V16" s="219">
        <f>'5. DL soc.econom. analīze'!U28</f>
        <v>0</v>
      </c>
      <c r="W16" s="219">
        <f>'5. DL soc.econom. analīze'!V28</f>
        <v>0</v>
      </c>
      <c r="X16" s="219">
        <f>'5. DL soc.econom. analīze'!W28</f>
        <v>0</v>
      </c>
      <c r="Y16" s="219">
        <f>'5. DL soc.econom. analīze'!X28</f>
        <v>0</v>
      </c>
      <c r="Z16" s="219">
        <f>'5. DL soc.econom. analīze'!Y28</f>
        <v>0</v>
      </c>
      <c r="AA16" s="219">
        <f>'5. DL soc.econom. analīze'!Z28</f>
        <v>0</v>
      </c>
      <c r="AB16" s="219">
        <f>'5. DL soc.econom. analīze'!AA28</f>
        <v>0</v>
      </c>
      <c r="AC16" s="219">
        <f>'5. DL soc.econom. analīze'!AB28</f>
        <v>0</v>
      </c>
      <c r="AD16" s="219">
        <f>'5. DL soc.econom. analīze'!AC28</f>
        <v>0</v>
      </c>
      <c r="AE16" s="219">
        <f>'5. DL soc.econom. analīze'!AD28</f>
        <v>0</v>
      </c>
      <c r="AF16" s="219">
        <f>'5. DL soc.econom. analīze'!AE28</f>
        <v>0</v>
      </c>
      <c r="AG16" s="219">
        <f>'5. DL soc.econom. analīze'!AF28</f>
        <v>0</v>
      </c>
      <c r="AH16" s="219">
        <f>'5. DL soc.econom. analīze'!AG28</f>
        <v>0</v>
      </c>
      <c r="AI16" s="227">
        <f t="shared" ref="AI16:AI21" si="10">SUM(E16:AH16)</f>
        <v>0</v>
      </c>
      <c r="AJ16" s="598"/>
    </row>
    <row r="17" spans="1:37">
      <c r="A17" s="30"/>
      <c r="B17" s="133" t="s">
        <v>115</v>
      </c>
      <c r="C17" s="716" t="s">
        <v>164</v>
      </c>
      <c r="D17" s="31" t="s">
        <v>178</v>
      </c>
      <c r="E17" s="218">
        <f>E15-E16</f>
        <v>0</v>
      </c>
      <c r="F17" s="219">
        <f>F15-F16</f>
        <v>0</v>
      </c>
      <c r="G17" s="219">
        <f>G15-G16</f>
        <v>0</v>
      </c>
      <c r="H17" s="219">
        <f>H15-H16</f>
        <v>0</v>
      </c>
      <c r="I17" s="219">
        <f>I15-I16</f>
        <v>0</v>
      </c>
      <c r="J17" s="219">
        <f t="shared" ref="J17:R17" si="11">J15-J16</f>
        <v>0</v>
      </c>
      <c r="K17" s="219">
        <f t="shared" si="11"/>
        <v>0</v>
      </c>
      <c r="L17" s="219">
        <f t="shared" si="11"/>
        <v>0</v>
      </c>
      <c r="M17" s="219">
        <f t="shared" si="11"/>
        <v>0</v>
      </c>
      <c r="N17" s="219">
        <f t="shared" si="11"/>
        <v>0</v>
      </c>
      <c r="O17" s="219">
        <f t="shared" si="11"/>
        <v>0</v>
      </c>
      <c r="P17" s="219">
        <f t="shared" si="11"/>
        <v>0</v>
      </c>
      <c r="Q17" s="219">
        <f t="shared" si="11"/>
        <v>0</v>
      </c>
      <c r="R17" s="219">
        <f t="shared" si="11"/>
        <v>0</v>
      </c>
      <c r="S17" s="219">
        <f t="shared" ref="S17:AB17" si="12">S15-S16</f>
        <v>0</v>
      </c>
      <c r="T17" s="219">
        <f t="shared" si="12"/>
        <v>0</v>
      </c>
      <c r="U17" s="219">
        <f t="shared" si="12"/>
        <v>0</v>
      </c>
      <c r="V17" s="219">
        <f t="shared" si="12"/>
        <v>0</v>
      </c>
      <c r="W17" s="219">
        <f t="shared" si="12"/>
        <v>0</v>
      </c>
      <c r="X17" s="219">
        <f t="shared" si="12"/>
        <v>0</v>
      </c>
      <c r="Y17" s="219">
        <f t="shared" si="12"/>
        <v>0</v>
      </c>
      <c r="Z17" s="219">
        <f t="shared" si="12"/>
        <v>0</v>
      </c>
      <c r="AA17" s="219">
        <f t="shared" si="12"/>
        <v>0</v>
      </c>
      <c r="AB17" s="219">
        <f t="shared" si="12"/>
        <v>0</v>
      </c>
      <c r="AC17" s="219">
        <f t="shared" ref="AC17:AH17" si="13">AC15-AC16</f>
        <v>0</v>
      </c>
      <c r="AD17" s="219">
        <f t="shared" si="13"/>
        <v>0</v>
      </c>
      <c r="AE17" s="219">
        <f t="shared" si="13"/>
        <v>0</v>
      </c>
      <c r="AF17" s="219">
        <f t="shared" si="13"/>
        <v>0</v>
      </c>
      <c r="AG17" s="219">
        <f t="shared" si="13"/>
        <v>0</v>
      </c>
      <c r="AH17" s="219">
        <f t="shared" si="13"/>
        <v>0</v>
      </c>
      <c r="AI17" s="227">
        <f t="shared" si="10"/>
        <v>0</v>
      </c>
      <c r="AJ17" s="598"/>
    </row>
    <row r="18" spans="1:37">
      <c r="A18" s="30"/>
      <c r="B18" s="133" t="s">
        <v>112</v>
      </c>
      <c r="C18" s="83" t="s">
        <v>313</v>
      </c>
      <c r="D18" s="31" t="s">
        <v>178</v>
      </c>
      <c r="E18" s="218">
        <f>'12. RL Investīciju n.pl.'!E7</f>
        <v>0</v>
      </c>
      <c r="F18" s="219">
        <f>'12. RL Investīciju n.pl.'!F7</f>
        <v>0</v>
      </c>
      <c r="G18" s="219">
        <f>'12. RL Investīciju n.pl.'!G7</f>
        <v>0</v>
      </c>
      <c r="H18" s="219">
        <f>'12. RL Investīciju n.pl.'!H7</f>
        <v>0</v>
      </c>
      <c r="I18" s="219">
        <f>'12. RL Investīciju n.pl.'!I7</f>
        <v>0</v>
      </c>
      <c r="J18" s="219">
        <f>'12. RL Investīciju n.pl.'!J7</f>
        <v>0</v>
      </c>
      <c r="K18" s="219">
        <f>'12. RL Investīciju n.pl.'!K7</f>
        <v>0</v>
      </c>
      <c r="L18" s="219">
        <f>'12. RL Investīciju n.pl.'!L7</f>
        <v>0</v>
      </c>
      <c r="M18" s="219">
        <f>'12. RL Investīciju n.pl.'!M7</f>
        <v>0</v>
      </c>
      <c r="N18" s="219">
        <f>'12. RL Investīciju n.pl.'!N7</f>
        <v>0</v>
      </c>
      <c r="O18" s="219">
        <f>'12. RL Investīciju n.pl.'!O7</f>
        <v>0</v>
      </c>
      <c r="P18" s="219">
        <f>'12. RL Investīciju n.pl.'!P7</f>
        <v>0</v>
      </c>
      <c r="Q18" s="219">
        <f>'12. RL Investīciju n.pl.'!Q7</f>
        <v>0</v>
      </c>
      <c r="R18" s="219">
        <f>'12. RL Investīciju n.pl.'!R7</f>
        <v>0</v>
      </c>
      <c r="S18" s="219">
        <f>'12. RL Investīciju n.pl.'!S7</f>
        <v>0</v>
      </c>
      <c r="T18" s="219">
        <f>'12. RL Investīciju n.pl.'!T7</f>
        <v>0</v>
      </c>
      <c r="U18" s="219">
        <f>'12. RL Investīciju n.pl.'!U7</f>
        <v>0</v>
      </c>
      <c r="V18" s="219">
        <f>'12. RL Investīciju n.pl.'!V7</f>
        <v>0</v>
      </c>
      <c r="W18" s="219">
        <f>'12. RL Investīciju n.pl.'!W7</f>
        <v>0</v>
      </c>
      <c r="X18" s="219">
        <f>'12. RL Investīciju n.pl.'!X7</f>
        <v>0</v>
      </c>
      <c r="Y18" s="219">
        <f>'12. RL Investīciju n.pl.'!Y7</f>
        <v>0</v>
      </c>
      <c r="Z18" s="219">
        <f>'12. RL Investīciju n.pl.'!Z7</f>
        <v>0</v>
      </c>
      <c r="AA18" s="219">
        <f>'12. RL Investīciju n.pl.'!AA7</f>
        <v>0</v>
      </c>
      <c r="AB18" s="219">
        <f>'12. RL Investīciju n.pl.'!AB7</f>
        <v>0</v>
      </c>
      <c r="AC18" s="219">
        <f>'12. RL Investīciju n.pl.'!AC7</f>
        <v>0</v>
      </c>
      <c r="AD18" s="219">
        <f>'12. RL Investīciju n.pl.'!AD7</f>
        <v>0</v>
      </c>
      <c r="AE18" s="219">
        <f>'12. RL Investīciju n.pl.'!AE7</f>
        <v>0</v>
      </c>
      <c r="AF18" s="219">
        <f>'12. RL Investīciju n.pl.'!AF7</f>
        <v>0</v>
      </c>
      <c r="AG18" s="219">
        <f>'12. RL Investīciju n.pl.'!AG7</f>
        <v>0</v>
      </c>
      <c r="AH18" s="219">
        <f>'12. RL Investīciju n.pl.'!AH7</f>
        <v>0</v>
      </c>
      <c r="AI18" s="227">
        <f t="shared" si="10"/>
        <v>0</v>
      </c>
      <c r="AJ18" s="598" t="b">
        <f>AI18=SUM(AI19:AI20)</f>
        <v>1</v>
      </c>
    </row>
    <row r="19" spans="1:37" s="62" customFormat="1">
      <c r="A19" s="60"/>
      <c r="B19" s="717" t="s">
        <v>113</v>
      </c>
      <c r="C19" s="716" t="s">
        <v>85</v>
      </c>
      <c r="D19" s="31" t="s">
        <v>178</v>
      </c>
      <c r="E19" s="218">
        <f>'5. DL soc.econom. analīze'!D27</f>
        <v>0</v>
      </c>
      <c r="F19" s="219">
        <f>'5. DL soc.econom. analīze'!E27</f>
        <v>0</v>
      </c>
      <c r="G19" s="219">
        <f>'5. DL soc.econom. analīze'!F27</f>
        <v>0</v>
      </c>
      <c r="H19" s="219">
        <f>'5. DL soc.econom. analīze'!G27</f>
        <v>0</v>
      </c>
      <c r="I19" s="219">
        <f>'5. DL soc.econom. analīze'!H27</f>
        <v>0</v>
      </c>
      <c r="J19" s="219">
        <f>'5. DL soc.econom. analīze'!I27</f>
        <v>0</v>
      </c>
      <c r="K19" s="219">
        <f>'5. DL soc.econom. analīze'!J27</f>
        <v>0</v>
      </c>
      <c r="L19" s="219">
        <f>'5. DL soc.econom. analīze'!K27</f>
        <v>0</v>
      </c>
      <c r="M19" s="219">
        <f>'5. DL soc.econom. analīze'!L27</f>
        <v>0</v>
      </c>
      <c r="N19" s="219">
        <f>'5. DL soc.econom. analīze'!M27</f>
        <v>0</v>
      </c>
      <c r="O19" s="219">
        <f>'5. DL soc.econom. analīze'!N27</f>
        <v>0</v>
      </c>
      <c r="P19" s="219">
        <f>'5. DL soc.econom. analīze'!O27</f>
        <v>0</v>
      </c>
      <c r="Q19" s="219">
        <f>'5. DL soc.econom. analīze'!P27</f>
        <v>0</v>
      </c>
      <c r="R19" s="219">
        <f>'5. DL soc.econom. analīze'!Q27</f>
        <v>0</v>
      </c>
      <c r="S19" s="219">
        <f>'5. DL soc.econom. analīze'!R27</f>
        <v>0</v>
      </c>
      <c r="T19" s="219">
        <f>'5. DL soc.econom. analīze'!S27</f>
        <v>0</v>
      </c>
      <c r="U19" s="219">
        <f>'5. DL soc.econom. analīze'!T27</f>
        <v>0</v>
      </c>
      <c r="V19" s="219">
        <f>'5. DL soc.econom. analīze'!U27</f>
        <v>0</v>
      </c>
      <c r="W19" s="219">
        <f>'5. DL soc.econom. analīze'!V27</f>
        <v>0</v>
      </c>
      <c r="X19" s="219">
        <f>'5. DL soc.econom. analīze'!W27</f>
        <v>0</v>
      </c>
      <c r="Y19" s="219">
        <f>'5. DL soc.econom. analīze'!X27</f>
        <v>0</v>
      </c>
      <c r="Z19" s="219">
        <f>'5. DL soc.econom. analīze'!Y27</f>
        <v>0</v>
      </c>
      <c r="AA19" s="219">
        <f>'5. DL soc.econom. analīze'!Z27</f>
        <v>0</v>
      </c>
      <c r="AB19" s="219">
        <f>'5. DL soc.econom. analīze'!AA27</f>
        <v>0</v>
      </c>
      <c r="AC19" s="219">
        <f>'5. DL soc.econom. analīze'!AB27</f>
        <v>0</v>
      </c>
      <c r="AD19" s="219">
        <f>'5. DL soc.econom. analīze'!AC27</f>
        <v>0</v>
      </c>
      <c r="AE19" s="219">
        <f>'5. DL soc.econom. analīze'!AD27</f>
        <v>0</v>
      </c>
      <c r="AF19" s="219">
        <f>'5. DL soc.econom. analīze'!AE27</f>
        <v>0</v>
      </c>
      <c r="AG19" s="219">
        <f>'5. DL soc.econom. analīze'!AF27</f>
        <v>0</v>
      </c>
      <c r="AH19" s="219">
        <f>'5. DL soc.econom. analīze'!AG27</f>
        <v>0</v>
      </c>
      <c r="AI19" s="227">
        <f t="shared" si="10"/>
        <v>0</v>
      </c>
    </row>
    <row r="20" spans="1:37" s="62" customFormat="1">
      <c r="A20" s="60"/>
      <c r="B20" s="717" t="s">
        <v>114</v>
      </c>
      <c r="C20" s="716" t="s">
        <v>164</v>
      </c>
      <c r="D20" s="31" t="s">
        <v>178</v>
      </c>
      <c r="E20" s="218">
        <f>E18-E19</f>
        <v>0</v>
      </c>
      <c r="F20" s="219">
        <f>F18-F19</f>
        <v>0</v>
      </c>
      <c r="G20" s="219">
        <f>G18-G19</f>
        <v>0</v>
      </c>
      <c r="H20" s="219">
        <f>H18-H19</f>
        <v>0</v>
      </c>
      <c r="I20" s="219">
        <f>I18-I19</f>
        <v>0</v>
      </c>
      <c r="J20" s="219">
        <f t="shared" ref="J20:R20" si="14">J18-J19</f>
        <v>0</v>
      </c>
      <c r="K20" s="219">
        <f t="shared" si="14"/>
        <v>0</v>
      </c>
      <c r="L20" s="219">
        <f t="shared" si="14"/>
        <v>0</v>
      </c>
      <c r="M20" s="219">
        <f t="shared" si="14"/>
        <v>0</v>
      </c>
      <c r="N20" s="219">
        <f t="shared" si="14"/>
        <v>0</v>
      </c>
      <c r="O20" s="219">
        <f t="shared" si="14"/>
        <v>0</v>
      </c>
      <c r="P20" s="219">
        <f t="shared" si="14"/>
        <v>0</v>
      </c>
      <c r="Q20" s="219">
        <f t="shared" si="14"/>
        <v>0</v>
      </c>
      <c r="R20" s="219">
        <f t="shared" si="14"/>
        <v>0</v>
      </c>
      <c r="S20" s="219">
        <f t="shared" ref="S20:AB20" si="15">S18-S19</f>
        <v>0</v>
      </c>
      <c r="T20" s="219">
        <f t="shared" si="15"/>
        <v>0</v>
      </c>
      <c r="U20" s="219">
        <f t="shared" si="15"/>
        <v>0</v>
      </c>
      <c r="V20" s="219">
        <f t="shared" si="15"/>
        <v>0</v>
      </c>
      <c r="W20" s="219">
        <f t="shared" si="15"/>
        <v>0</v>
      </c>
      <c r="X20" s="219">
        <f t="shared" si="15"/>
        <v>0</v>
      </c>
      <c r="Y20" s="219">
        <f t="shared" si="15"/>
        <v>0</v>
      </c>
      <c r="Z20" s="219">
        <f t="shared" si="15"/>
        <v>0</v>
      </c>
      <c r="AA20" s="219">
        <f t="shared" si="15"/>
        <v>0</v>
      </c>
      <c r="AB20" s="219">
        <f t="shared" si="15"/>
        <v>0</v>
      </c>
      <c r="AC20" s="219">
        <f t="shared" ref="AC20:AH20" si="16">AC18-AC19</f>
        <v>0</v>
      </c>
      <c r="AD20" s="219">
        <f t="shared" si="16"/>
        <v>0</v>
      </c>
      <c r="AE20" s="219">
        <f t="shared" si="16"/>
        <v>0</v>
      </c>
      <c r="AF20" s="219">
        <f t="shared" si="16"/>
        <v>0</v>
      </c>
      <c r="AG20" s="219">
        <f t="shared" si="16"/>
        <v>0</v>
      </c>
      <c r="AH20" s="219">
        <f t="shared" si="16"/>
        <v>0</v>
      </c>
      <c r="AI20" s="227">
        <f t="shared" si="10"/>
        <v>0</v>
      </c>
    </row>
    <row r="21" spans="1:37" s="52" customFormat="1">
      <c r="A21" s="54"/>
      <c r="B21" s="55">
        <v>6</v>
      </c>
      <c r="C21" s="718" t="s">
        <v>276</v>
      </c>
      <c r="D21" s="92" t="s">
        <v>178</v>
      </c>
      <c r="E21" s="220">
        <f t="shared" ref="E21:AH21" si="17">SUM(E22:E24)</f>
        <v>0</v>
      </c>
      <c r="F21" s="221">
        <f t="shared" si="17"/>
        <v>0</v>
      </c>
      <c r="G21" s="221">
        <f t="shared" si="17"/>
        <v>0</v>
      </c>
      <c r="H21" s="221">
        <f t="shared" si="17"/>
        <v>0</v>
      </c>
      <c r="I21" s="221">
        <f t="shared" si="17"/>
        <v>0</v>
      </c>
      <c r="J21" s="221">
        <f t="shared" si="17"/>
        <v>0</v>
      </c>
      <c r="K21" s="221">
        <f t="shared" si="17"/>
        <v>0</v>
      </c>
      <c r="L21" s="221">
        <f t="shared" si="17"/>
        <v>0</v>
      </c>
      <c r="M21" s="221">
        <f t="shared" si="17"/>
        <v>0</v>
      </c>
      <c r="N21" s="221">
        <f t="shared" si="17"/>
        <v>0</v>
      </c>
      <c r="O21" s="221">
        <f t="shared" si="17"/>
        <v>0</v>
      </c>
      <c r="P21" s="221">
        <f t="shared" si="17"/>
        <v>0</v>
      </c>
      <c r="Q21" s="221">
        <f t="shared" si="17"/>
        <v>0</v>
      </c>
      <c r="R21" s="221">
        <f t="shared" si="17"/>
        <v>0</v>
      </c>
      <c r="S21" s="221">
        <f t="shared" si="17"/>
        <v>0</v>
      </c>
      <c r="T21" s="221">
        <f t="shared" si="17"/>
        <v>0</v>
      </c>
      <c r="U21" s="221">
        <f t="shared" si="17"/>
        <v>0</v>
      </c>
      <c r="V21" s="221">
        <f t="shared" si="17"/>
        <v>0</v>
      </c>
      <c r="W21" s="221">
        <f t="shared" si="17"/>
        <v>0</v>
      </c>
      <c r="X21" s="221">
        <f t="shared" si="17"/>
        <v>0</v>
      </c>
      <c r="Y21" s="221">
        <f t="shared" si="17"/>
        <v>0</v>
      </c>
      <c r="Z21" s="221">
        <f t="shared" si="17"/>
        <v>0</v>
      </c>
      <c r="AA21" s="221">
        <f t="shared" si="17"/>
        <v>0</v>
      </c>
      <c r="AB21" s="221">
        <f t="shared" si="17"/>
        <v>0</v>
      </c>
      <c r="AC21" s="221">
        <f t="shared" si="17"/>
        <v>0</v>
      </c>
      <c r="AD21" s="221">
        <f t="shared" si="17"/>
        <v>0</v>
      </c>
      <c r="AE21" s="221">
        <f t="shared" si="17"/>
        <v>0</v>
      </c>
      <c r="AF21" s="221">
        <f t="shared" si="17"/>
        <v>0</v>
      </c>
      <c r="AG21" s="221">
        <f t="shared" si="17"/>
        <v>0</v>
      </c>
      <c r="AH21" s="221">
        <f t="shared" si="17"/>
        <v>0</v>
      </c>
      <c r="AI21" s="227">
        <f t="shared" si="10"/>
        <v>0</v>
      </c>
      <c r="AK21" s="719"/>
    </row>
    <row r="22" spans="1:37">
      <c r="A22" s="30"/>
      <c r="B22" s="63" t="s">
        <v>104</v>
      </c>
      <c r="C22" s="571" t="s">
        <v>117</v>
      </c>
      <c r="D22" s="31" t="s">
        <v>178</v>
      </c>
      <c r="E22" s="218">
        <f>-E16*HIDDEN!$H$2</f>
        <v>0</v>
      </c>
      <c r="F22" s="219">
        <f>-F16*HIDDEN!$H$2</f>
        <v>0</v>
      </c>
      <c r="G22" s="219">
        <f>-G16*HIDDEN!$H$2</f>
        <v>0</v>
      </c>
      <c r="H22" s="219">
        <f>-H16*HIDDEN!$H$2</f>
        <v>0</v>
      </c>
      <c r="I22" s="219">
        <f>-I16*HIDDEN!$H$2</f>
        <v>0</v>
      </c>
      <c r="J22" s="219">
        <f>-J16*HIDDEN!$H$2</f>
        <v>0</v>
      </c>
      <c r="K22" s="219">
        <f>-K16*HIDDEN!$H$2</f>
        <v>0</v>
      </c>
      <c r="L22" s="219">
        <f>-L16*HIDDEN!$H$2</f>
        <v>0</v>
      </c>
      <c r="M22" s="219">
        <f>-M16*HIDDEN!$H$2</f>
        <v>0</v>
      </c>
      <c r="N22" s="219">
        <f>-N16*HIDDEN!$H$2</f>
        <v>0</v>
      </c>
      <c r="O22" s="219">
        <f>-O16*HIDDEN!$H$2</f>
        <v>0</v>
      </c>
      <c r="P22" s="219">
        <f>-P16*HIDDEN!$H$2</f>
        <v>0</v>
      </c>
      <c r="Q22" s="219">
        <f>-Q16*HIDDEN!$H$2</f>
        <v>0</v>
      </c>
      <c r="R22" s="219">
        <f>-R16*HIDDEN!$H$2</f>
        <v>0</v>
      </c>
      <c r="S22" s="219">
        <f>-S16*HIDDEN!$H$2</f>
        <v>0</v>
      </c>
      <c r="T22" s="219">
        <f>-T16*HIDDEN!$H$2</f>
        <v>0</v>
      </c>
      <c r="U22" s="219">
        <f>-U16*HIDDEN!$H$2</f>
        <v>0</v>
      </c>
      <c r="V22" s="219">
        <f>-V16*HIDDEN!$H$2</f>
        <v>0</v>
      </c>
      <c r="W22" s="219">
        <f>-W16*HIDDEN!$H$2</f>
        <v>0</v>
      </c>
      <c r="X22" s="219">
        <f>-X16*HIDDEN!$H$2</f>
        <v>0</v>
      </c>
      <c r="Y22" s="219">
        <f>-Y16*HIDDEN!$H$2</f>
        <v>0</v>
      </c>
      <c r="Z22" s="219">
        <f>-Z16*HIDDEN!$H$2</f>
        <v>0</v>
      </c>
      <c r="AA22" s="219">
        <f>-AA16*HIDDEN!$H$2</f>
        <v>0</v>
      </c>
      <c r="AB22" s="219">
        <f>-AB16*HIDDEN!$H$2</f>
        <v>0</v>
      </c>
      <c r="AC22" s="219">
        <f>-AC16*HIDDEN!$H$2</f>
        <v>0</v>
      </c>
      <c r="AD22" s="219">
        <f>-AD16*HIDDEN!$H$2</f>
        <v>0</v>
      </c>
      <c r="AE22" s="219">
        <f>-AE16*HIDDEN!$H$2</f>
        <v>0</v>
      </c>
      <c r="AF22" s="219">
        <f>-AF16*HIDDEN!$H$2</f>
        <v>0</v>
      </c>
      <c r="AG22" s="219">
        <f>-AG16*HIDDEN!$H$2</f>
        <v>0</v>
      </c>
      <c r="AH22" s="219">
        <f>-AH16*HIDDEN!$H$2</f>
        <v>0</v>
      </c>
      <c r="AI22" s="720">
        <f t="shared" ref="AI22:AI25" si="18">SUM(E22:AH22)</f>
        <v>0</v>
      </c>
    </row>
    <row r="23" spans="1:37">
      <c r="A23" s="30"/>
      <c r="B23" s="63" t="s">
        <v>105</v>
      </c>
      <c r="C23" s="571" t="s">
        <v>322</v>
      </c>
      <c r="D23" s="31" t="s">
        <v>178</v>
      </c>
      <c r="E23" s="218">
        <f>-E19*HIDDEN!$H$2</f>
        <v>0</v>
      </c>
      <c r="F23" s="219">
        <f>-F19*HIDDEN!$H$2</f>
        <v>0</v>
      </c>
      <c r="G23" s="219">
        <f>-G19*HIDDEN!$H$2</f>
        <v>0</v>
      </c>
      <c r="H23" s="219">
        <f>-H19*HIDDEN!$H$2</f>
        <v>0</v>
      </c>
      <c r="I23" s="219">
        <f>-I19*HIDDEN!$H$2</f>
        <v>0</v>
      </c>
      <c r="J23" s="219">
        <f>-J19*HIDDEN!$H$2</f>
        <v>0</v>
      </c>
      <c r="K23" s="219">
        <f>-K19*HIDDEN!$H$2</f>
        <v>0</v>
      </c>
      <c r="L23" s="219">
        <f>-L19*HIDDEN!$H$2</f>
        <v>0</v>
      </c>
      <c r="M23" s="219">
        <f>-M19*HIDDEN!$H$2</f>
        <v>0</v>
      </c>
      <c r="N23" s="219">
        <f>-N19*HIDDEN!$H$2</f>
        <v>0</v>
      </c>
      <c r="O23" s="219">
        <f>-O19*HIDDEN!$H$2</f>
        <v>0</v>
      </c>
      <c r="P23" s="219">
        <f>-P19*HIDDEN!$H$2</f>
        <v>0</v>
      </c>
      <c r="Q23" s="219">
        <f>-Q19*HIDDEN!$H$2</f>
        <v>0</v>
      </c>
      <c r="R23" s="219">
        <f>-R19*HIDDEN!$H$2</f>
        <v>0</v>
      </c>
      <c r="S23" s="219">
        <f>-S19*HIDDEN!$H$2</f>
        <v>0</v>
      </c>
      <c r="T23" s="219">
        <f>-T19*HIDDEN!$H$2</f>
        <v>0</v>
      </c>
      <c r="U23" s="219">
        <f>-U19*HIDDEN!$H$2</f>
        <v>0</v>
      </c>
      <c r="V23" s="219">
        <f>-V19*HIDDEN!$H$2</f>
        <v>0</v>
      </c>
      <c r="W23" s="219">
        <f>-W19*HIDDEN!$H$2</f>
        <v>0</v>
      </c>
      <c r="X23" s="219">
        <f>-X19*HIDDEN!$H$2</f>
        <v>0</v>
      </c>
      <c r="Y23" s="219">
        <f>-Y19*HIDDEN!$H$2</f>
        <v>0</v>
      </c>
      <c r="Z23" s="219">
        <f>-Z19*HIDDEN!$H$2</f>
        <v>0</v>
      </c>
      <c r="AA23" s="219">
        <f>-AA19*HIDDEN!$H$2</f>
        <v>0</v>
      </c>
      <c r="AB23" s="219">
        <f>-AB19*HIDDEN!$H$2</f>
        <v>0</v>
      </c>
      <c r="AC23" s="219">
        <f>-AC19*HIDDEN!$H$2</f>
        <v>0</v>
      </c>
      <c r="AD23" s="219">
        <f>-AD19*HIDDEN!$H$2</f>
        <v>0</v>
      </c>
      <c r="AE23" s="219">
        <f>-AE19*HIDDEN!$H$2</f>
        <v>0</v>
      </c>
      <c r="AF23" s="219">
        <f>-AF19*HIDDEN!$H$2</f>
        <v>0</v>
      </c>
      <c r="AG23" s="219">
        <f>-AG19*HIDDEN!$H$2</f>
        <v>0</v>
      </c>
      <c r="AH23" s="219">
        <f>-AH19*HIDDEN!$H$2</f>
        <v>0</v>
      </c>
      <c r="AI23" s="720">
        <f t="shared" si="18"/>
        <v>0</v>
      </c>
    </row>
    <row r="24" spans="1:37">
      <c r="A24" s="30"/>
      <c r="B24" s="63" t="s">
        <v>116</v>
      </c>
      <c r="C24" s="571" t="s">
        <v>196</v>
      </c>
      <c r="D24" s="31" t="s">
        <v>178</v>
      </c>
      <c r="E24" s="218">
        <f>'5. DL soc.econom. analīze'!D29</f>
        <v>0</v>
      </c>
      <c r="F24" s="219">
        <f>'5. DL soc.econom. analīze'!E29</f>
        <v>0</v>
      </c>
      <c r="G24" s="219">
        <f>'5. DL soc.econom. analīze'!F29</f>
        <v>0</v>
      </c>
      <c r="H24" s="219">
        <f>'5. DL soc.econom. analīze'!G29</f>
        <v>0</v>
      </c>
      <c r="I24" s="219">
        <f>'5. DL soc.econom. analīze'!H29</f>
        <v>0</v>
      </c>
      <c r="J24" s="219">
        <f>'5. DL soc.econom. analīze'!I29</f>
        <v>0</v>
      </c>
      <c r="K24" s="219">
        <f>'5. DL soc.econom. analīze'!J29</f>
        <v>0</v>
      </c>
      <c r="L24" s="219">
        <f>'5. DL soc.econom. analīze'!K29</f>
        <v>0</v>
      </c>
      <c r="M24" s="219">
        <f>'5. DL soc.econom. analīze'!L29</f>
        <v>0</v>
      </c>
      <c r="N24" s="219">
        <f>'5. DL soc.econom. analīze'!M29</f>
        <v>0</v>
      </c>
      <c r="O24" s="219">
        <f>'5. DL soc.econom. analīze'!N29</f>
        <v>0</v>
      </c>
      <c r="P24" s="219">
        <f>'5. DL soc.econom. analīze'!O29</f>
        <v>0</v>
      </c>
      <c r="Q24" s="219">
        <f>'5. DL soc.econom. analīze'!P29</f>
        <v>0</v>
      </c>
      <c r="R24" s="219">
        <f>'5. DL soc.econom. analīze'!Q29</f>
        <v>0</v>
      </c>
      <c r="S24" s="219">
        <f>'5. DL soc.econom. analīze'!R29</f>
        <v>0</v>
      </c>
      <c r="T24" s="219">
        <f>'5. DL soc.econom. analīze'!S29</f>
        <v>0</v>
      </c>
      <c r="U24" s="219">
        <f>'5. DL soc.econom. analīze'!T29</f>
        <v>0</v>
      </c>
      <c r="V24" s="219">
        <f>'5. DL soc.econom. analīze'!U29</f>
        <v>0</v>
      </c>
      <c r="W24" s="219">
        <f>'5. DL soc.econom. analīze'!V29</f>
        <v>0</v>
      </c>
      <c r="X24" s="219">
        <f>'5. DL soc.econom. analīze'!W29</f>
        <v>0</v>
      </c>
      <c r="Y24" s="219">
        <f>'5. DL soc.econom. analīze'!X29</f>
        <v>0</v>
      </c>
      <c r="Z24" s="219">
        <f>'5. DL soc.econom. analīze'!Y29</f>
        <v>0</v>
      </c>
      <c r="AA24" s="219">
        <f>'5. DL soc.econom. analīze'!Z29</f>
        <v>0</v>
      </c>
      <c r="AB24" s="219">
        <f>'5. DL soc.econom. analīze'!AA29</f>
        <v>0</v>
      </c>
      <c r="AC24" s="219">
        <f>'5. DL soc.econom. analīze'!AB29</f>
        <v>0</v>
      </c>
      <c r="AD24" s="219">
        <f>'5. DL soc.econom. analīze'!AC29</f>
        <v>0</v>
      </c>
      <c r="AE24" s="219">
        <f>'5. DL soc.econom. analīze'!AD29</f>
        <v>0</v>
      </c>
      <c r="AF24" s="219">
        <f>'5. DL soc.econom. analīze'!AE29</f>
        <v>0</v>
      </c>
      <c r="AG24" s="219">
        <f>'5. DL soc.econom. analīze'!AF29</f>
        <v>0</v>
      </c>
      <c r="AH24" s="219">
        <f>'5. DL soc.econom. analīze'!AG29</f>
        <v>0</v>
      </c>
      <c r="AI24" s="720">
        <f t="shared" si="18"/>
        <v>0</v>
      </c>
    </row>
    <row r="25" spans="1:37" s="52" customFormat="1">
      <c r="A25" s="54"/>
      <c r="B25" s="55">
        <v>7</v>
      </c>
      <c r="C25" s="55" t="s">
        <v>118</v>
      </c>
      <c r="D25" s="92" t="s">
        <v>178</v>
      </c>
      <c r="E25" s="220">
        <f t="shared" ref="E25:AH25" si="19">E21+E14+E13</f>
        <v>0</v>
      </c>
      <c r="F25" s="221">
        <f>F21+F14+F13</f>
        <v>0</v>
      </c>
      <c r="G25" s="221">
        <f t="shared" si="19"/>
        <v>0</v>
      </c>
      <c r="H25" s="221">
        <f t="shared" si="19"/>
        <v>0</v>
      </c>
      <c r="I25" s="221">
        <f t="shared" si="19"/>
        <v>0</v>
      </c>
      <c r="J25" s="221">
        <f t="shared" si="19"/>
        <v>0</v>
      </c>
      <c r="K25" s="221">
        <f t="shared" si="19"/>
        <v>0</v>
      </c>
      <c r="L25" s="221">
        <f t="shared" si="19"/>
        <v>0</v>
      </c>
      <c r="M25" s="221">
        <f>M21+M14+M13</f>
        <v>0</v>
      </c>
      <c r="N25" s="221">
        <f t="shared" si="19"/>
        <v>0</v>
      </c>
      <c r="O25" s="221">
        <f t="shared" si="19"/>
        <v>0</v>
      </c>
      <c r="P25" s="221">
        <f t="shared" si="19"/>
        <v>0</v>
      </c>
      <c r="Q25" s="221">
        <f t="shared" si="19"/>
        <v>0</v>
      </c>
      <c r="R25" s="221">
        <f t="shared" si="19"/>
        <v>0</v>
      </c>
      <c r="S25" s="221">
        <f t="shared" si="19"/>
        <v>0</v>
      </c>
      <c r="T25" s="221">
        <f t="shared" si="19"/>
        <v>0</v>
      </c>
      <c r="U25" s="221">
        <f t="shared" si="19"/>
        <v>0</v>
      </c>
      <c r="V25" s="221">
        <f t="shared" si="19"/>
        <v>0</v>
      </c>
      <c r="W25" s="221">
        <f t="shared" si="19"/>
        <v>0</v>
      </c>
      <c r="X25" s="221">
        <f t="shared" si="19"/>
        <v>0</v>
      </c>
      <c r="Y25" s="221">
        <f t="shared" si="19"/>
        <v>0</v>
      </c>
      <c r="Z25" s="221">
        <f t="shared" si="19"/>
        <v>0</v>
      </c>
      <c r="AA25" s="221">
        <f t="shared" si="19"/>
        <v>0</v>
      </c>
      <c r="AB25" s="221">
        <f t="shared" si="19"/>
        <v>0</v>
      </c>
      <c r="AC25" s="221">
        <f t="shared" si="19"/>
        <v>0</v>
      </c>
      <c r="AD25" s="221">
        <f t="shared" si="19"/>
        <v>0</v>
      </c>
      <c r="AE25" s="221">
        <f t="shared" si="19"/>
        <v>0</v>
      </c>
      <c r="AF25" s="221">
        <f t="shared" si="19"/>
        <v>0</v>
      </c>
      <c r="AG25" s="221">
        <f t="shared" si="19"/>
        <v>0</v>
      </c>
      <c r="AH25" s="221">
        <f t="shared" si="19"/>
        <v>0</v>
      </c>
      <c r="AI25" s="227">
        <f t="shared" si="18"/>
        <v>0</v>
      </c>
    </row>
    <row r="26" spans="1:37" s="52" customFormat="1">
      <c r="A26" s="64"/>
      <c r="B26" s="81">
        <v>8</v>
      </c>
      <c r="C26" s="65" t="s">
        <v>12</v>
      </c>
      <c r="D26" s="66" t="s">
        <v>178</v>
      </c>
      <c r="E26" s="721">
        <f>E25+E12</f>
        <v>0</v>
      </c>
      <c r="F26" s="256">
        <f t="shared" ref="F26:AH26" si="20">F25+F12</f>
        <v>0</v>
      </c>
      <c r="G26" s="256">
        <f>G25+G12</f>
        <v>0</v>
      </c>
      <c r="H26" s="256">
        <f t="shared" si="20"/>
        <v>0</v>
      </c>
      <c r="I26" s="256">
        <f t="shared" si="20"/>
        <v>0</v>
      </c>
      <c r="J26" s="256">
        <f t="shared" si="20"/>
        <v>0</v>
      </c>
      <c r="K26" s="256">
        <f t="shared" si="20"/>
        <v>0</v>
      </c>
      <c r="L26" s="256">
        <f t="shared" si="20"/>
        <v>0</v>
      </c>
      <c r="M26" s="256">
        <f>M25+M12</f>
        <v>0</v>
      </c>
      <c r="N26" s="256">
        <f t="shared" si="20"/>
        <v>0</v>
      </c>
      <c r="O26" s="256">
        <f t="shared" si="20"/>
        <v>0</v>
      </c>
      <c r="P26" s="256">
        <f t="shared" si="20"/>
        <v>0</v>
      </c>
      <c r="Q26" s="256">
        <f t="shared" si="20"/>
        <v>0</v>
      </c>
      <c r="R26" s="256">
        <f t="shared" si="20"/>
        <v>0</v>
      </c>
      <c r="S26" s="256">
        <f t="shared" si="20"/>
        <v>0</v>
      </c>
      <c r="T26" s="256">
        <f t="shared" si="20"/>
        <v>0</v>
      </c>
      <c r="U26" s="256">
        <f t="shared" si="20"/>
        <v>0</v>
      </c>
      <c r="V26" s="256">
        <f t="shared" si="20"/>
        <v>0</v>
      </c>
      <c r="W26" s="256">
        <f t="shared" si="20"/>
        <v>0</v>
      </c>
      <c r="X26" s="256">
        <f t="shared" si="20"/>
        <v>0</v>
      </c>
      <c r="Y26" s="256">
        <f t="shared" si="20"/>
        <v>0</v>
      </c>
      <c r="Z26" s="256">
        <f t="shared" si="20"/>
        <v>0</v>
      </c>
      <c r="AA26" s="256">
        <f t="shared" si="20"/>
        <v>0</v>
      </c>
      <c r="AB26" s="256">
        <f t="shared" si="20"/>
        <v>0</v>
      </c>
      <c r="AC26" s="256">
        <f t="shared" si="20"/>
        <v>0</v>
      </c>
      <c r="AD26" s="256">
        <f t="shared" si="20"/>
        <v>0</v>
      </c>
      <c r="AE26" s="256">
        <f t="shared" si="20"/>
        <v>0</v>
      </c>
      <c r="AF26" s="256">
        <f t="shared" si="20"/>
        <v>0</v>
      </c>
      <c r="AG26" s="256">
        <f t="shared" si="20"/>
        <v>0</v>
      </c>
      <c r="AH26" s="256">
        <f t="shared" si="20"/>
        <v>0</v>
      </c>
      <c r="AI26" s="722">
        <f>SUM(E26:AH26)</f>
        <v>0</v>
      </c>
    </row>
    <row r="28" spans="1:37">
      <c r="A28" s="185"/>
      <c r="B28" s="185"/>
      <c r="C28" s="185"/>
      <c r="D28" s="185"/>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7"/>
    </row>
    <row r="29" spans="1:37" ht="14.25" customHeight="1">
      <c r="E29" s="557"/>
      <c r="F29" s="71"/>
      <c r="G29" s="71"/>
      <c r="H29" s="71"/>
      <c r="I29" s="71"/>
      <c r="J29" s="71"/>
      <c r="K29" s="71"/>
      <c r="L29" s="71"/>
    </row>
    <row r="30" spans="1:37">
      <c r="E30" s="71"/>
      <c r="F30" s="560"/>
      <c r="G30" s="723"/>
      <c r="H30" s="71"/>
      <c r="I30" s="724"/>
      <c r="J30" s="723"/>
      <c r="K30" s="71"/>
      <c r="L30" s="71"/>
    </row>
    <row r="31" spans="1:37">
      <c r="E31" s="71"/>
      <c r="F31" s="560"/>
      <c r="G31" s="723"/>
      <c r="H31" s="71"/>
      <c r="I31" s="724"/>
      <c r="J31" s="723"/>
      <c r="K31" s="71"/>
      <c r="L31" s="71"/>
    </row>
    <row r="32" spans="1:37">
      <c r="E32" s="71"/>
      <c r="F32" s="560"/>
      <c r="G32" s="723"/>
      <c r="H32" s="71"/>
      <c r="I32" s="724"/>
      <c r="J32" s="723"/>
      <c r="K32" s="71"/>
      <c r="L32" s="71"/>
    </row>
    <row r="33" spans="2:15">
      <c r="E33" s="71"/>
      <c r="F33" s="560"/>
      <c r="G33" s="723"/>
      <c r="H33" s="71"/>
      <c r="I33" s="724"/>
      <c r="J33" s="723"/>
      <c r="K33" s="79"/>
      <c r="L33" s="79"/>
      <c r="M33" s="79"/>
      <c r="N33" s="79"/>
      <c r="O33" s="79"/>
    </row>
    <row r="34" spans="2:15">
      <c r="F34" s="84"/>
      <c r="G34" s="725"/>
      <c r="H34" s="79"/>
      <c r="I34" s="724"/>
      <c r="J34" s="723"/>
      <c r="K34" s="85"/>
      <c r="L34" s="79"/>
      <c r="M34" s="79"/>
      <c r="N34" s="79"/>
      <c r="O34" s="79"/>
    </row>
    <row r="35" spans="2:15">
      <c r="F35" s="84"/>
      <c r="G35" s="632"/>
      <c r="H35" s="79"/>
      <c r="I35" s="724"/>
      <c r="J35" s="726"/>
      <c r="K35" s="79"/>
      <c r="L35" s="79"/>
      <c r="M35" s="79"/>
      <c r="N35" s="79"/>
      <c r="O35" s="79"/>
    </row>
    <row r="36" spans="2:15">
      <c r="F36" s="84"/>
      <c r="G36" s="632"/>
      <c r="H36" s="79"/>
      <c r="I36" s="724"/>
      <c r="J36" s="726"/>
      <c r="K36" s="79"/>
      <c r="L36" s="79"/>
      <c r="M36" s="79"/>
      <c r="N36" s="79"/>
      <c r="O36" s="79"/>
    </row>
    <row r="37" spans="2:15">
      <c r="F37" s="84"/>
      <c r="G37" s="632"/>
      <c r="H37" s="79"/>
      <c r="I37" s="724"/>
      <c r="J37" s="726"/>
      <c r="K37" s="79"/>
      <c r="L37" s="79"/>
      <c r="M37" s="79"/>
      <c r="N37" s="79"/>
      <c r="O37" s="79"/>
    </row>
    <row r="38" spans="2:15">
      <c r="F38" s="84"/>
      <c r="G38" s="632"/>
      <c r="H38" s="79"/>
      <c r="I38" s="724"/>
      <c r="J38" s="726"/>
      <c r="K38" s="79"/>
      <c r="L38" s="79"/>
      <c r="M38" s="79"/>
      <c r="N38" s="79"/>
      <c r="O38" s="79"/>
    </row>
    <row r="39" spans="2:15">
      <c r="B39" s="99"/>
      <c r="F39" s="84"/>
      <c r="G39" s="632"/>
      <c r="H39" s="79"/>
      <c r="I39" s="724"/>
      <c r="J39" s="726"/>
      <c r="K39" s="71"/>
      <c r="L39" s="71"/>
    </row>
    <row r="40" spans="2:15">
      <c r="F40" s="84"/>
      <c r="G40" s="632"/>
      <c r="I40" s="724"/>
      <c r="J40" s="726"/>
      <c r="K40" s="71"/>
      <c r="L40" s="71"/>
    </row>
    <row r="41" spans="2:15">
      <c r="C41" s="52"/>
      <c r="F41" s="719"/>
      <c r="I41" s="727"/>
      <c r="J41" s="724"/>
      <c r="K41" s="71"/>
      <c r="L41" s="71"/>
    </row>
    <row r="42" spans="2:15">
      <c r="C42" s="52"/>
      <c r="F42" s="719"/>
      <c r="I42" s="727"/>
      <c r="J42" s="71"/>
      <c r="K42" s="71"/>
      <c r="L42" s="71"/>
    </row>
    <row r="43" spans="2:15">
      <c r="F43" s="84"/>
      <c r="G43" s="728"/>
      <c r="I43" s="560"/>
      <c r="J43" s="649"/>
      <c r="K43" s="71"/>
      <c r="L43" s="71"/>
    </row>
    <row r="44" spans="2:15">
      <c r="F44" s="84"/>
      <c r="G44" s="728"/>
      <c r="I44" s="560"/>
      <c r="J44" s="649"/>
      <c r="K44" s="71"/>
      <c r="L44" s="71"/>
    </row>
    <row r="45" spans="2:15">
      <c r="C45" s="52"/>
      <c r="F45" s="719"/>
      <c r="I45" s="729"/>
      <c r="J45" s="560"/>
      <c r="K45" s="71"/>
      <c r="L45" s="71"/>
    </row>
    <row r="46" spans="2:15">
      <c r="I46" s="71"/>
      <c r="J46" s="71"/>
      <c r="K46" s="71"/>
      <c r="L46" s="71"/>
    </row>
    <row r="47" spans="2:15" hidden="1">
      <c r="C47" s="34"/>
      <c r="F47" s="84"/>
      <c r="I47" s="84"/>
    </row>
    <row r="48" spans="2:15">
      <c r="C48" s="52"/>
      <c r="F48" s="719"/>
      <c r="I48" s="719"/>
    </row>
  </sheetData>
  <sheetProtection algorithmName="SHA-512" hashValue="GfhLEplXRTJ9+33fAUC7vMlaQ/jc9rCQSiPTQasX01mbenFgNRhdNHk2wtrhCs5lvcRLpDoLKDqivddDDcKr3Q==" saltValue="X5W590dh+BfBjLTAIo1Sog==" spinCount="100000" sheet="1" objects="1" scenarios="1"/>
  <mergeCells count="2">
    <mergeCell ref="A1:C1"/>
    <mergeCell ref="A2:C2"/>
  </mergeCells>
  <phoneticPr fontId="4" type="noConversion"/>
  <printOptions horizontalCentered="1"/>
  <pageMargins left="0.11811023622047245" right="0.11811023622047245" top="0.98425196850393704" bottom="0.98425196850393704" header="0.51181102362204722" footer="0.51181102362204722"/>
  <pageSetup paperSize="8" scale="52" orientation="landscape" r:id="rId1"/>
  <headerFooter alignWithMargins="0">
    <oddHeader>&amp;CSociālekonomiskās naudas plūsmas aprēķināšana&amp;R8.pielikums</oddHeader>
  </headerFooter>
</worksheet>
</file>

<file path=xl/worksheets/sheet15.xml><?xml version="1.0" encoding="utf-8"?>
<worksheet xmlns="http://schemas.openxmlformats.org/spreadsheetml/2006/main" xmlns:r="http://schemas.openxmlformats.org/officeDocument/2006/relationships">
  <sheetPr codeName="Sheet21">
    <tabColor theme="3"/>
    <pageSetUpPr fitToPage="1"/>
  </sheetPr>
  <dimension ref="A1:AO61"/>
  <sheetViews>
    <sheetView showGridLines="0" zoomScale="85" zoomScaleNormal="85" workbookViewId="0">
      <pane xSplit="5" ySplit="4" topLeftCell="F5" activePane="bottomRight" state="frozen"/>
      <selection pane="topRight" activeCell="F1" sqref="F1"/>
      <selection pane="bottomLeft" activeCell="A5" sqref="A5"/>
      <selection pane="bottomRight" sqref="A1:F1"/>
    </sheetView>
  </sheetViews>
  <sheetFormatPr defaultColWidth="11" defaultRowHeight="12.75"/>
  <cols>
    <col min="1" max="1" width="3.85546875" style="11" customWidth="1"/>
    <col min="2" max="2" width="6.140625" style="11" customWidth="1"/>
    <col min="3" max="3" width="6.42578125" style="11" customWidth="1"/>
    <col min="4" max="4" width="48.140625" style="11" customWidth="1"/>
    <col min="5" max="5" width="10" style="14" customWidth="1"/>
    <col min="6" max="36" width="10" style="11" customWidth="1"/>
    <col min="37" max="37" width="14.85546875" style="67" customWidth="1"/>
    <col min="38" max="16384" width="11" style="12"/>
  </cols>
  <sheetData>
    <row r="1" spans="1:41" ht="27" customHeight="1">
      <c r="A1" s="920" t="s">
        <v>289</v>
      </c>
      <c r="B1" s="920"/>
      <c r="C1" s="920"/>
      <c r="D1" s="920"/>
      <c r="E1" s="920"/>
      <c r="F1" s="920"/>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row>
    <row r="2" spans="1:41" s="37" customFormat="1" ht="24.95" customHeight="1">
      <c r="A2" s="195" t="s">
        <v>174</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row>
    <row r="3" spans="1:41">
      <c r="A3" s="314"/>
      <c r="B3" s="171"/>
      <c r="C3" s="171"/>
      <c r="D3" s="303"/>
      <c r="E3" s="303"/>
      <c r="F3" s="315" t="str">
        <f>'10. AL soc.ekonom. anal.'!E3</f>
        <v>0 / 1</v>
      </c>
      <c r="G3" s="315">
        <f>'10. AL soc.ekonom. anal.'!F3</f>
        <v>2</v>
      </c>
      <c r="H3" s="315">
        <f>'10. AL soc.ekonom. anal.'!G3</f>
        <v>3</v>
      </c>
      <c r="I3" s="315">
        <f>'10. AL soc.ekonom. anal.'!H3</f>
        <v>4</v>
      </c>
      <c r="J3" s="315">
        <f>'10. AL soc.ekonom. anal.'!I3</f>
        <v>5</v>
      </c>
      <c r="K3" s="315">
        <f>'10. AL soc.ekonom. anal.'!J3</f>
        <v>6</v>
      </c>
      <c r="L3" s="315">
        <f>'10. AL soc.ekonom. anal.'!K3</f>
        <v>7</v>
      </c>
      <c r="M3" s="315">
        <f>'10. AL soc.ekonom. anal.'!L3</f>
        <v>8</v>
      </c>
      <c r="N3" s="315">
        <f>'10. AL soc.ekonom. anal.'!M3</f>
        <v>9</v>
      </c>
      <c r="O3" s="315">
        <f>'10. AL soc.ekonom. anal.'!N3</f>
        <v>10</v>
      </c>
      <c r="P3" s="315">
        <f>'10. AL soc.ekonom. anal.'!O3</f>
        <v>11</v>
      </c>
      <c r="Q3" s="315">
        <f>'10. AL soc.ekonom. anal.'!P3</f>
        <v>12</v>
      </c>
      <c r="R3" s="315">
        <f>'10. AL soc.ekonom. anal.'!Q3</f>
        <v>13</v>
      </c>
      <c r="S3" s="315">
        <f>'10. AL soc.ekonom. anal.'!R3</f>
        <v>14</v>
      </c>
      <c r="T3" s="315">
        <f>'10. AL soc.ekonom. anal.'!S3</f>
        <v>15</v>
      </c>
      <c r="U3" s="315">
        <f>'10. AL soc.ekonom. anal.'!T3</f>
        <v>16</v>
      </c>
      <c r="V3" s="315">
        <f>'10. AL soc.ekonom. anal.'!U3</f>
        <v>17</v>
      </c>
      <c r="W3" s="315">
        <f>'10. AL soc.ekonom. anal.'!V3</f>
        <v>18</v>
      </c>
      <c r="X3" s="315">
        <f>'10. AL soc.ekonom. anal.'!W3</f>
        <v>19</v>
      </c>
      <c r="Y3" s="315">
        <f>'10. AL soc.ekonom. anal.'!X3</f>
        <v>20</v>
      </c>
      <c r="Z3" s="315">
        <f>'10. AL soc.ekonom. anal.'!Y3</f>
        <v>21</v>
      </c>
      <c r="AA3" s="315">
        <f>'10. AL soc.ekonom. anal.'!Z3</f>
        <v>22</v>
      </c>
      <c r="AB3" s="315">
        <f>'10. AL soc.ekonom. anal.'!AA3</f>
        <v>23</v>
      </c>
      <c r="AC3" s="315">
        <f>'10. AL soc.ekonom. anal.'!AB3</f>
        <v>24</v>
      </c>
      <c r="AD3" s="315">
        <f>'10. AL soc.ekonom. anal.'!AC3</f>
        <v>25</v>
      </c>
      <c r="AE3" s="315">
        <f>'10. AL soc.ekonom. anal.'!AD3</f>
        <v>26</v>
      </c>
      <c r="AF3" s="315">
        <f>'10. AL soc.ekonom. anal.'!AE3</f>
        <v>27</v>
      </c>
      <c r="AG3" s="315">
        <f>'10. AL soc.ekonom. anal.'!AF3</f>
        <v>28</v>
      </c>
      <c r="AH3" s="315">
        <f>'10. AL soc.ekonom. anal.'!AG3</f>
        <v>29</v>
      </c>
      <c r="AI3" s="315">
        <f>'10. AL soc.ekonom. anal.'!AH3</f>
        <v>30</v>
      </c>
      <c r="AJ3" s="316" t="s">
        <v>2</v>
      </c>
      <c r="AL3" s="13"/>
      <c r="AM3" s="13"/>
      <c r="AN3" s="13"/>
      <c r="AO3" s="13"/>
    </row>
    <row r="4" spans="1:41" s="47" customFormat="1">
      <c r="A4" s="289">
        <v>1</v>
      </c>
      <c r="B4" s="232" t="s">
        <v>120</v>
      </c>
      <c r="C4" s="232"/>
      <c r="D4" s="232"/>
      <c r="E4" s="181" t="s">
        <v>1</v>
      </c>
      <c r="F4" s="182" t="str">
        <f>'10. AL soc.ekonom. anal.'!E4</f>
        <v>2014-</v>
      </c>
      <c r="G4" s="182">
        <f>'10. AL soc.ekonom. anal.'!F4</f>
        <v>1</v>
      </c>
      <c r="H4" s="182">
        <f>'10. AL soc.ekonom. anal.'!G4</f>
        <v>2</v>
      </c>
      <c r="I4" s="182">
        <f>'10. AL soc.ekonom. anal.'!H4</f>
        <v>3</v>
      </c>
      <c r="J4" s="182">
        <f>'10. AL soc.ekonom. anal.'!I4</f>
        <v>4</v>
      </c>
      <c r="K4" s="182">
        <f>'10. AL soc.ekonom. anal.'!J4</f>
        <v>5</v>
      </c>
      <c r="L4" s="182">
        <f>'10. AL soc.ekonom. anal.'!K4</f>
        <v>6</v>
      </c>
      <c r="M4" s="182">
        <f>'10. AL soc.ekonom. anal.'!L4</f>
        <v>7</v>
      </c>
      <c r="N4" s="182">
        <f>'10. AL soc.ekonom. anal.'!M4</f>
        <v>8</v>
      </c>
      <c r="O4" s="182">
        <f>'10. AL soc.ekonom. anal.'!N4</f>
        <v>9</v>
      </c>
      <c r="P4" s="182">
        <f>'10. AL soc.ekonom. anal.'!O4</f>
        <v>10</v>
      </c>
      <c r="Q4" s="182">
        <f>'10. AL soc.ekonom. anal.'!P4</f>
        <v>11</v>
      </c>
      <c r="R4" s="182">
        <f>'10. AL soc.ekonom. anal.'!Q4</f>
        <v>12</v>
      </c>
      <c r="S4" s="182">
        <f>'10. AL soc.ekonom. anal.'!R4</f>
        <v>13</v>
      </c>
      <c r="T4" s="182">
        <f>'10. AL soc.ekonom. anal.'!S4</f>
        <v>14</v>
      </c>
      <c r="U4" s="182">
        <f>'10. AL soc.ekonom. anal.'!T4</f>
        <v>15</v>
      </c>
      <c r="V4" s="182">
        <f>'10. AL soc.ekonom. anal.'!U4</f>
        <v>16</v>
      </c>
      <c r="W4" s="182">
        <f>'10. AL soc.ekonom. anal.'!V4</f>
        <v>17</v>
      </c>
      <c r="X4" s="182">
        <f>'10. AL soc.ekonom. anal.'!W4</f>
        <v>18</v>
      </c>
      <c r="Y4" s="182">
        <f>'10. AL soc.ekonom. anal.'!X4</f>
        <v>19</v>
      </c>
      <c r="Z4" s="182">
        <f>'10. AL soc.ekonom. anal.'!Y4</f>
        <v>20</v>
      </c>
      <c r="AA4" s="182">
        <f>'10. AL soc.ekonom. anal.'!Z4</f>
        <v>21</v>
      </c>
      <c r="AB4" s="182">
        <f>'10. AL soc.ekonom. anal.'!AA4</f>
        <v>22</v>
      </c>
      <c r="AC4" s="182">
        <f>'10. AL soc.ekonom. anal.'!AB4</f>
        <v>23</v>
      </c>
      <c r="AD4" s="182">
        <f>'10. AL soc.ekonom. anal.'!AC4</f>
        <v>24</v>
      </c>
      <c r="AE4" s="182">
        <f>'10. AL soc.ekonom. anal.'!AD4</f>
        <v>25</v>
      </c>
      <c r="AF4" s="182">
        <f>'10. AL soc.ekonom. anal.'!AE4</f>
        <v>26</v>
      </c>
      <c r="AG4" s="182">
        <f>'10. AL soc.ekonom. anal.'!AF4</f>
        <v>27</v>
      </c>
      <c r="AH4" s="182">
        <f>'10. AL soc.ekonom. anal.'!AG4</f>
        <v>28</v>
      </c>
      <c r="AI4" s="182">
        <f>'10. AL soc.ekonom. anal.'!AH4</f>
        <v>29</v>
      </c>
      <c r="AJ4" s="213"/>
      <c r="AK4" s="67"/>
    </row>
    <row r="5" spans="1:41" s="37" customFormat="1">
      <c r="A5" s="67"/>
      <c r="B5" s="67"/>
      <c r="C5" s="67"/>
      <c r="D5" s="67"/>
      <c r="E5" s="69"/>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67"/>
      <c r="AL5" s="107"/>
    </row>
    <row r="6" spans="1:41" s="37" customFormat="1">
      <c r="A6" s="122"/>
      <c r="B6" s="123" t="s">
        <v>3</v>
      </c>
      <c r="C6" s="123" t="s">
        <v>323</v>
      </c>
      <c r="D6" s="123"/>
      <c r="E6" s="149" t="s">
        <v>178</v>
      </c>
      <c r="F6" s="310">
        <f>'4.DL Finansiālā ilgtspēja'!F8</f>
        <v>0</v>
      </c>
      <c r="G6" s="311">
        <f>'4.DL Finansiālā ilgtspēja'!G8</f>
        <v>0</v>
      </c>
      <c r="H6" s="311">
        <f>'4.DL Finansiālā ilgtspēja'!H8</f>
        <v>0</v>
      </c>
      <c r="I6" s="311">
        <f>'4.DL Finansiālā ilgtspēja'!I8</f>
        <v>0</v>
      </c>
      <c r="J6" s="311">
        <f>'4.DL Finansiālā ilgtspēja'!J8</f>
        <v>0</v>
      </c>
      <c r="K6" s="311">
        <f>'4.DL Finansiālā ilgtspēja'!K8</f>
        <v>0</v>
      </c>
      <c r="L6" s="311">
        <f>'4.DL Finansiālā ilgtspēja'!L8</f>
        <v>0</v>
      </c>
      <c r="M6" s="311">
        <f>'4.DL Finansiālā ilgtspēja'!M8</f>
        <v>0</v>
      </c>
      <c r="N6" s="311">
        <f>'4.DL Finansiālā ilgtspēja'!N8</f>
        <v>0</v>
      </c>
      <c r="O6" s="311">
        <f>'4.DL Finansiālā ilgtspēja'!O8</f>
        <v>0</v>
      </c>
      <c r="P6" s="311">
        <f>'4.DL Finansiālā ilgtspēja'!P8</f>
        <v>0</v>
      </c>
      <c r="Q6" s="311">
        <f>'4.DL Finansiālā ilgtspēja'!Q8</f>
        <v>0</v>
      </c>
      <c r="R6" s="311">
        <f>'4.DL Finansiālā ilgtspēja'!R8</f>
        <v>0</v>
      </c>
      <c r="S6" s="311">
        <f>'4.DL Finansiālā ilgtspēja'!S8</f>
        <v>0</v>
      </c>
      <c r="T6" s="311">
        <f>'4.DL Finansiālā ilgtspēja'!T8</f>
        <v>0</v>
      </c>
      <c r="U6" s="311">
        <f>'4.DL Finansiālā ilgtspēja'!U8</f>
        <v>0</v>
      </c>
      <c r="V6" s="311">
        <f>'4.DL Finansiālā ilgtspēja'!V8</f>
        <v>0</v>
      </c>
      <c r="W6" s="311">
        <f>'4.DL Finansiālā ilgtspēja'!W8</f>
        <v>0</v>
      </c>
      <c r="X6" s="311">
        <f>'4.DL Finansiālā ilgtspēja'!X8</f>
        <v>0</v>
      </c>
      <c r="Y6" s="311">
        <f>'4.DL Finansiālā ilgtspēja'!Y8</f>
        <v>0</v>
      </c>
      <c r="Z6" s="311">
        <f>'4.DL Finansiālā ilgtspēja'!Z8</f>
        <v>0</v>
      </c>
      <c r="AA6" s="311">
        <f>'4.DL Finansiālā ilgtspēja'!AA8</f>
        <v>0</v>
      </c>
      <c r="AB6" s="311">
        <f>'4.DL Finansiālā ilgtspēja'!AB8</f>
        <v>0</v>
      </c>
      <c r="AC6" s="311">
        <f>'4.DL Finansiālā ilgtspēja'!AC8</f>
        <v>0</v>
      </c>
      <c r="AD6" s="311">
        <f>'4.DL Finansiālā ilgtspēja'!AD8</f>
        <v>0</v>
      </c>
      <c r="AE6" s="311">
        <f>'4.DL Finansiālā ilgtspēja'!AE8</f>
        <v>0</v>
      </c>
      <c r="AF6" s="311">
        <f>'4.DL Finansiālā ilgtspēja'!AF8</f>
        <v>0</v>
      </c>
      <c r="AG6" s="311">
        <f>'4.DL Finansiālā ilgtspēja'!AG8</f>
        <v>0</v>
      </c>
      <c r="AH6" s="311">
        <f>'4.DL Finansiālā ilgtspēja'!AH8</f>
        <v>0</v>
      </c>
      <c r="AI6" s="311">
        <f>'4.DL Finansiālā ilgtspēja'!AI8</f>
        <v>0</v>
      </c>
      <c r="AJ6" s="730">
        <f>SUM(F6:AI6)</f>
        <v>0</v>
      </c>
      <c r="AK6" s="67" t="b">
        <f>AJ6='3. DL invest.n.pl.AR pr.'!AJ9</f>
        <v>1</v>
      </c>
    </row>
    <row r="7" spans="1:41" s="37" customFormat="1">
      <c r="A7" s="115"/>
      <c r="B7" s="37" t="s">
        <v>5</v>
      </c>
      <c r="C7" s="37" t="s">
        <v>10</v>
      </c>
      <c r="E7" s="152" t="s">
        <v>178</v>
      </c>
      <c r="F7" s="188">
        <f>'4.DL Finansiālā ilgtspēja'!F14</f>
        <v>0</v>
      </c>
      <c r="G7" s="189">
        <f>'4.DL Finansiālā ilgtspēja'!G14</f>
        <v>0</v>
      </c>
      <c r="H7" s="189">
        <f>'4.DL Finansiālā ilgtspēja'!H14</f>
        <v>0</v>
      </c>
      <c r="I7" s="189">
        <f>'4.DL Finansiālā ilgtspēja'!I14</f>
        <v>0</v>
      </c>
      <c r="J7" s="189">
        <f>'4.DL Finansiālā ilgtspēja'!J14</f>
        <v>0</v>
      </c>
      <c r="K7" s="189">
        <f>'4.DL Finansiālā ilgtspēja'!K14</f>
        <v>0</v>
      </c>
      <c r="L7" s="189">
        <f>'4.DL Finansiālā ilgtspēja'!L14</f>
        <v>0</v>
      </c>
      <c r="M7" s="189">
        <f>'4.DL Finansiālā ilgtspēja'!M14</f>
        <v>0</v>
      </c>
      <c r="N7" s="189">
        <f>'4.DL Finansiālā ilgtspēja'!N14</f>
        <v>0</v>
      </c>
      <c r="O7" s="189">
        <f>'4.DL Finansiālā ilgtspēja'!O14</f>
        <v>0</v>
      </c>
      <c r="P7" s="189">
        <f>'4.DL Finansiālā ilgtspēja'!P14</f>
        <v>0</v>
      </c>
      <c r="Q7" s="189">
        <f>'4.DL Finansiālā ilgtspēja'!Q14</f>
        <v>0</v>
      </c>
      <c r="R7" s="189">
        <f>'4.DL Finansiālā ilgtspēja'!R14</f>
        <v>0</v>
      </c>
      <c r="S7" s="189">
        <f>'4.DL Finansiālā ilgtspēja'!S14</f>
        <v>0</v>
      </c>
      <c r="T7" s="189">
        <f>'4.DL Finansiālā ilgtspēja'!T14</f>
        <v>0</v>
      </c>
      <c r="U7" s="189">
        <f>'4.DL Finansiālā ilgtspēja'!U14</f>
        <v>0</v>
      </c>
      <c r="V7" s="189">
        <f>'4.DL Finansiālā ilgtspēja'!V14</f>
        <v>0</v>
      </c>
      <c r="W7" s="189">
        <f>'4.DL Finansiālā ilgtspēja'!W14</f>
        <v>0</v>
      </c>
      <c r="X7" s="189">
        <f>'4.DL Finansiālā ilgtspēja'!X14</f>
        <v>0</v>
      </c>
      <c r="Y7" s="189">
        <f>'4.DL Finansiālā ilgtspēja'!Y14</f>
        <v>0</v>
      </c>
      <c r="Z7" s="189">
        <f>'4.DL Finansiālā ilgtspēja'!Z14</f>
        <v>0</v>
      </c>
      <c r="AA7" s="189">
        <f>'4.DL Finansiālā ilgtspēja'!AA14</f>
        <v>0</v>
      </c>
      <c r="AB7" s="189">
        <f>'4.DL Finansiālā ilgtspēja'!AB14</f>
        <v>0</v>
      </c>
      <c r="AC7" s="189">
        <f>'4.DL Finansiālā ilgtspēja'!AC14</f>
        <v>0</v>
      </c>
      <c r="AD7" s="189">
        <f>'4.DL Finansiālā ilgtspēja'!AD14</f>
        <v>0</v>
      </c>
      <c r="AE7" s="189">
        <f>'4.DL Finansiālā ilgtspēja'!AE14</f>
        <v>0</v>
      </c>
      <c r="AF7" s="189">
        <f>'4.DL Finansiālā ilgtspēja'!AF14</f>
        <v>0</v>
      </c>
      <c r="AG7" s="189">
        <f>'4.DL Finansiālā ilgtspēja'!AG14</f>
        <v>0</v>
      </c>
      <c r="AH7" s="189">
        <f>'4.DL Finansiālā ilgtspēja'!AH14</f>
        <v>0</v>
      </c>
      <c r="AI7" s="189">
        <f>'4.DL Finansiālā ilgtspēja'!AI14</f>
        <v>0</v>
      </c>
      <c r="AJ7" s="731">
        <f>SUM(F7:AI7)</f>
        <v>0</v>
      </c>
      <c r="AK7" s="67"/>
    </row>
    <row r="8" spans="1:41" s="37" customFormat="1">
      <c r="A8" s="115"/>
      <c r="B8" s="37" t="s">
        <v>7</v>
      </c>
      <c r="C8" s="37" t="s">
        <v>313</v>
      </c>
      <c r="E8" s="152" t="s">
        <v>178</v>
      </c>
      <c r="F8" s="188">
        <f>'12. RL Investīciju n.pl.'!E7</f>
        <v>0</v>
      </c>
      <c r="G8" s="189">
        <f>'12. RL Investīciju n.pl.'!F7</f>
        <v>0</v>
      </c>
      <c r="H8" s="189">
        <f>'12. RL Investīciju n.pl.'!G7</f>
        <v>0</v>
      </c>
      <c r="I8" s="189">
        <f>'12. RL Investīciju n.pl.'!H7</f>
        <v>0</v>
      </c>
      <c r="J8" s="189">
        <f>'12. RL Investīciju n.pl.'!I7</f>
        <v>0</v>
      </c>
      <c r="K8" s="189">
        <f>'12. RL Investīciju n.pl.'!J7</f>
        <v>0</v>
      </c>
      <c r="L8" s="189">
        <f>'12. RL Investīciju n.pl.'!K7</f>
        <v>0</v>
      </c>
      <c r="M8" s="189">
        <f>'12. RL Investīciju n.pl.'!L7</f>
        <v>0</v>
      </c>
      <c r="N8" s="189">
        <f>'12. RL Investīciju n.pl.'!M7</f>
        <v>0</v>
      </c>
      <c r="O8" s="189">
        <f>'12. RL Investīciju n.pl.'!N7</f>
        <v>0</v>
      </c>
      <c r="P8" s="189">
        <f>'12. RL Investīciju n.pl.'!O7</f>
        <v>0</v>
      </c>
      <c r="Q8" s="189">
        <f>'12. RL Investīciju n.pl.'!P7</f>
        <v>0</v>
      </c>
      <c r="R8" s="189">
        <f>'12. RL Investīciju n.pl.'!Q7</f>
        <v>0</v>
      </c>
      <c r="S8" s="189">
        <f>'12. RL Investīciju n.pl.'!R7</f>
        <v>0</v>
      </c>
      <c r="T8" s="189">
        <f>'12. RL Investīciju n.pl.'!S7</f>
        <v>0</v>
      </c>
      <c r="U8" s="189">
        <f>'12. RL Investīciju n.pl.'!T7</f>
        <v>0</v>
      </c>
      <c r="V8" s="189">
        <f>'12. RL Investīciju n.pl.'!U7</f>
        <v>0</v>
      </c>
      <c r="W8" s="189">
        <f>'12. RL Investīciju n.pl.'!V7</f>
        <v>0</v>
      </c>
      <c r="X8" s="189">
        <f>'12. RL Investīciju n.pl.'!W7</f>
        <v>0</v>
      </c>
      <c r="Y8" s="189">
        <f>'12. RL Investīciju n.pl.'!X7</f>
        <v>0</v>
      </c>
      <c r="Z8" s="189">
        <f>'12. RL Investīciju n.pl.'!Y7</f>
        <v>0</v>
      </c>
      <c r="AA8" s="189">
        <f>'12. RL Investīciju n.pl.'!Z7</f>
        <v>0</v>
      </c>
      <c r="AB8" s="189">
        <f>'12. RL Investīciju n.pl.'!AA7</f>
        <v>0</v>
      </c>
      <c r="AC8" s="189">
        <f>'12. RL Investīciju n.pl.'!AB7</f>
        <v>0</v>
      </c>
      <c r="AD8" s="189">
        <f>'12. RL Investīciju n.pl.'!AC7</f>
        <v>0</v>
      </c>
      <c r="AE8" s="189">
        <f>'12. RL Investīciju n.pl.'!AD7</f>
        <v>0</v>
      </c>
      <c r="AF8" s="189">
        <f>'12. RL Investīciju n.pl.'!AE7</f>
        <v>0</v>
      </c>
      <c r="AG8" s="189">
        <f>'12. RL Investīciju n.pl.'!AF7</f>
        <v>0</v>
      </c>
      <c r="AH8" s="189">
        <f>'12. RL Investīciju n.pl.'!AG7</f>
        <v>0</v>
      </c>
      <c r="AI8" s="189">
        <f>'12. RL Investīciju n.pl.'!AH7</f>
        <v>0</v>
      </c>
      <c r="AJ8" s="731">
        <f t="shared" ref="AJ8:AJ12" si="0">SUM(F8:AI8)</f>
        <v>0</v>
      </c>
      <c r="AK8" s="67" t="b">
        <f>AJ8='3. DL invest.n.pl.AR pr.'!AJ16-'2. DL invest.n.pl.BEZ pr.'!AI16</f>
        <v>1</v>
      </c>
    </row>
    <row r="9" spans="1:41" s="37" customFormat="1">
      <c r="A9" s="115"/>
      <c r="B9" s="37" t="s">
        <v>9</v>
      </c>
      <c r="C9" s="37" t="s">
        <v>45</v>
      </c>
      <c r="E9" s="152" t="s">
        <v>178</v>
      </c>
      <c r="F9" s="188">
        <f>'4.DL Finansiālā ilgtspēja'!F18</f>
        <v>0</v>
      </c>
      <c r="G9" s="189">
        <f>'4.DL Finansiālā ilgtspēja'!G18</f>
        <v>0</v>
      </c>
      <c r="H9" s="189">
        <f>'4.DL Finansiālā ilgtspēja'!H18</f>
        <v>0</v>
      </c>
      <c r="I9" s="189">
        <f>'4.DL Finansiālā ilgtspēja'!I18</f>
        <v>0</v>
      </c>
      <c r="J9" s="189">
        <f>'4.DL Finansiālā ilgtspēja'!J18</f>
        <v>0</v>
      </c>
      <c r="K9" s="189">
        <f>'4.DL Finansiālā ilgtspēja'!K18</f>
        <v>0</v>
      </c>
      <c r="L9" s="189">
        <f>'4.DL Finansiālā ilgtspēja'!L18</f>
        <v>0</v>
      </c>
      <c r="M9" s="189">
        <f>'4.DL Finansiālā ilgtspēja'!M18</f>
        <v>0</v>
      </c>
      <c r="N9" s="189">
        <f>'4.DL Finansiālā ilgtspēja'!N18</f>
        <v>0</v>
      </c>
      <c r="O9" s="189">
        <f>'4.DL Finansiālā ilgtspēja'!O18</f>
        <v>0</v>
      </c>
      <c r="P9" s="189">
        <f>'4.DL Finansiālā ilgtspēja'!P18</f>
        <v>0</v>
      </c>
      <c r="Q9" s="189">
        <f>'4.DL Finansiālā ilgtspēja'!Q18</f>
        <v>0</v>
      </c>
      <c r="R9" s="189">
        <f>'4.DL Finansiālā ilgtspēja'!R18</f>
        <v>0</v>
      </c>
      <c r="S9" s="189">
        <f>'4.DL Finansiālā ilgtspēja'!S18</f>
        <v>0</v>
      </c>
      <c r="T9" s="189">
        <f>'4.DL Finansiālā ilgtspēja'!T18</f>
        <v>0</v>
      </c>
      <c r="U9" s="189">
        <f>'4.DL Finansiālā ilgtspēja'!U18</f>
        <v>0</v>
      </c>
      <c r="V9" s="189">
        <f>'4.DL Finansiālā ilgtspēja'!V18</f>
        <v>0</v>
      </c>
      <c r="W9" s="189">
        <f>'4.DL Finansiālā ilgtspēja'!W18</f>
        <v>0</v>
      </c>
      <c r="X9" s="189">
        <f>'4.DL Finansiālā ilgtspēja'!X18</f>
        <v>0</v>
      </c>
      <c r="Y9" s="189">
        <f>'4.DL Finansiālā ilgtspēja'!Y18</f>
        <v>0</v>
      </c>
      <c r="Z9" s="189">
        <f>'4.DL Finansiālā ilgtspēja'!Z18</f>
        <v>0</v>
      </c>
      <c r="AA9" s="189">
        <f>'4.DL Finansiālā ilgtspēja'!AA18</f>
        <v>0</v>
      </c>
      <c r="AB9" s="189">
        <f>'4.DL Finansiālā ilgtspēja'!AB18</f>
        <v>0</v>
      </c>
      <c r="AC9" s="189">
        <f>'4.DL Finansiālā ilgtspēja'!AC18</f>
        <v>0</v>
      </c>
      <c r="AD9" s="189">
        <f>'4.DL Finansiālā ilgtspēja'!AD18</f>
        <v>0</v>
      </c>
      <c r="AE9" s="189">
        <f>'4.DL Finansiālā ilgtspēja'!AE18</f>
        <v>0</v>
      </c>
      <c r="AF9" s="189">
        <f>'4.DL Finansiālā ilgtspēja'!AF18</f>
        <v>0</v>
      </c>
      <c r="AG9" s="189">
        <f>'4.DL Finansiālā ilgtspēja'!AG18</f>
        <v>0</v>
      </c>
      <c r="AH9" s="189">
        <f>'4.DL Finansiālā ilgtspēja'!AH18</f>
        <v>0</v>
      </c>
      <c r="AI9" s="189">
        <f>'4.DL Finansiālā ilgtspēja'!AI18</f>
        <v>0</v>
      </c>
      <c r="AJ9" s="731">
        <f t="shared" si="0"/>
        <v>0</v>
      </c>
      <c r="AK9" s="67"/>
    </row>
    <row r="10" spans="1:41" s="37" customFormat="1">
      <c r="A10" s="115"/>
      <c r="B10" s="37" t="s">
        <v>11</v>
      </c>
      <c r="C10" s="37" t="s">
        <v>46</v>
      </c>
      <c r="E10" s="152" t="s">
        <v>178</v>
      </c>
      <c r="F10" s="188">
        <f>'4.DL Finansiālā ilgtspēja'!F19+'4.DL Finansiālā ilgtspēja'!F20</f>
        <v>0</v>
      </c>
      <c r="G10" s="189">
        <f>'4.DL Finansiālā ilgtspēja'!G19+'4.DL Finansiālā ilgtspēja'!G20</f>
        <v>0</v>
      </c>
      <c r="H10" s="189">
        <f>'4.DL Finansiālā ilgtspēja'!H19+'4.DL Finansiālā ilgtspēja'!H20</f>
        <v>0</v>
      </c>
      <c r="I10" s="189">
        <f>'4.DL Finansiālā ilgtspēja'!I19+'4.DL Finansiālā ilgtspēja'!I20</f>
        <v>0</v>
      </c>
      <c r="J10" s="189">
        <f>'4.DL Finansiālā ilgtspēja'!J19+'4.DL Finansiālā ilgtspēja'!J20</f>
        <v>0</v>
      </c>
      <c r="K10" s="189">
        <f>'4.DL Finansiālā ilgtspēja'!K19+'4.DL Finansiālā ilgtspēja'!K20</f>
        <v>0</v>
      </c>
      <c r="L10" s="189">
        <f>'4.DL Finansiālā ilgtspēja'!L19+'4.DL Finansiālā ilgtspēja'!L20</f>
        <v>0</v>
      </c>
      <c r="M10" s="189">
        <f>'4.DL Finansiālā ilgtspēja'!M19+'4.DL Finansiālā ilgtspēja'!M20</f>
        <v>0</v>
      </c>
      <c r="N10" s="189">
        <f>'4.DL Finansiālā ilgtspēja'!N19+'4.DL Finansiālā ilgtspēja'!N20</f>
        <v>0</v>
      </c>
      <c r="O10" s="189">
        <f>'4.DL Finansiālā ilgtspēja'!O19+'4.DL Finansiālā ilgtspēja'!O20</f>
        <v>0</v>
      </c>
      <c r="P10" s="189">
        <f>'4.DL Finansiālā ilgtspēja'!P19+'4.DL Finansiālā ilgtspēja'!P20</f>
        <v>0</v>
      </c>
      <c r="Q10" s="189">
        <f>'4.DL Finansiālā ilgtspēja'!Q19+'4.DL Finansiālā ilgtspēja'!Q20</f>
        <v>0</v>
      </c>
      <c r="R10" s="189">
        <f>'4.DL Finansiālā ilgtspēja'!R19+'4.DL Finansiālā ilgtspēja'!R20</f>
        <v>0</v>
      </c>
      <c r="S10" s="189">
        <f>'4.DL Finansiālā ilgtspēja'!S19+'4.DL Finansiālā ilgtspēja'!S20</f>
        <v>0</v>
      </c>
      <c r="T10" s="189">
        <f>'4.DL Finansiālā ilgtspēja'!T19+'4.DL Finansiālā ilgtspēja'!T20</f>
        <v>0</v>
      </c>
      <c r="U10" s="189">
        <f>'4.DL Finansiālā ilgtspēja'!U19+'4.DL Finansiālā ilgtspēja'!U20</f>
        <v>0</v>
      </c>
      <c r="V10" s="189">
        <f>'4.DL Finansiālā ilgtspēja'!V19+'4.DL Finansiālā ilgtspēja'!V20</f>
        <v>0</v>
      </c>
      <c r="W10" s="189">
        <f>'4.DL Finansiālā ilgtspēja'!W19+'4.DL Finansiālā ilgtspēja'!W20</f>
        <v>0</v>
      </c>
      <c r="X10" s="189">
        <f>'4.DL Finansiālā ilgtspēja'!X19+'4.DL Finansiālā ilgtspēja'!X20</f>
        <v>0</v>
      </c>
      <c r="Y10" s="189">
        <f>'4.DL Finansiālā ilgtspēja'!Y19+'4.DL Finansiālā ilgtspēja'!Y20</f>
        <v>0</v>
      </c>
      <c r="Z10" s="189">
        <f>'4.DL Finansiālā ilgtspēja'!Z19+'4.DL Finansiālā ilgtspēja'!Z20</f>
        <v>0</v>
      </c>
      <c r="AA10" s="189">
        <f>'4.DL Finansiālā ilgtspēja'!AA19+'4.DL Finansiālā ilgtspēja'!AA20</f>
        <v>0</v>
      </c>
      <c r="AB10" s="189">
        <f>'4.DL Finansiālā ilgtspēja'!AB19+'4.DL Finansiālā ilgtspēja'!AB20</f>
        <v>0</v>
      </c>
      <c r="AC10" s="189">
        <f>'4.DL Finansiālā ilgtspēja'!AC19+'4.DL Finansiālā ilgtspēja'!AC20</f>
        <v>0</v>
      </c>
      <c r="AD10" s="189">
        <f>'4.DL Finansiālā ilgtspēja'!AD19+'4.DL Finansiālā ilgtspēja'!AD20</f>
        <v>0</v>
      </c>
      <c r="AE10" s="189">
        <f>'4.DL Finansiālā ilgtspēja'!AE19+'4.DL Finansiālā ilgtspēja'!AE20</f>
        <v>0</v>
      </c>
      <c r="AF10" s="189">
        <f>'4.DL Finansiālā ilgtspēja'!AF19+'4.DL Finansiālā ilgtspēja'!AF20</f>
        <v>0</v>
      </c>
      <c r="AG10" s="189">
        <f>'4.DL Finansiālā ilgtspēja'!AG19+'4.DL Finansiālā ilgtspēja'!AG20</f>
        <v>0</v>
      </c>
      <c r="AH10" s="189">
        <f>'4.DL Finansiālā ilgtspēja'!AH19+'4.DL Finansiālā ilgtspēja'!AH20</f>
        <v>0</v>
      </c>
      <c r="AI10" s="189">
        <f>'4.DL Finansiālā ilgtspēja'!AI19+'4.DL Finansiālā ilgtspēja'!AI20</f>
        <v>0</v>
      </c>
      <c r="AJ10" s="731">
        <f t="shared" si="0"/>
        <v>0</v>
      </c>
      <c r="AK10" s="67"/>
    </row>
    <row r="11" spans="1:41" s="37" customFormat="1">
      <c r="A11" s="115"/>
      <c r="B11" s="37" t="s">
        <v>47</v>
      </c>
      <c r="C11" s="37" t="s">
        <v>423</v>
      </c>
      <c r="E11" s="152" t="s">
        <v>178</v>
      </c>
      <c r="F11" s="189" t="e">
        <f>-SUM('15. PIV 2.pielikums Fin. plāns'!B6:C8)</f>
        <v>#DIV/0!</v>
      </c>
      <c r="G11" s="189" t="e">
        <f>-SUM('15. PIV 2.pielikums Fin. plāns'!D6:D8)</f>
        <v>#DIV/0!</v>
      </c>
      <c r="H11" s="189" t="e">
        <f>-SUM('15. PIV 2.pielikums Fin. plāns'!E6:E8)</f>
        <v>#DIV/0!</v>
      </c>
      <c r="I11" s="189" t="e">
        <f>-SUM('15. PIV 2.pielikums Fin. plāns'!F6:F8)</f>
        <v>#DIV/0!</v>
      </c>
      <c r="J11" s="189" t="e">
        <f>-SUM('15. PIV 2.pielikums Fin. plāns'!G6:G8)</f>
        <v>#DIV/0!</v>
      </c>
      <c r="K11" s="189" t="e">
        <f>-SUM('15. PIV 2.pielikums Fin. plāns'!H6:H8)</f>
        <v>#DIV/0!</v>
      </c>
      <c r="L11" s="189" t="e">
        <f>-SUM('15. PIV 2.pielikums Fin. plāns'!I6:I8)</f>
        <v>#DIV/0!</v>
      </c>
      <c r="M11" s="189" t="e">
        <f>-SUM('15. PIV 2.pielikums Fin. plāns'!J6:J8)</f>
        <v>#DIV/0!</v>
      </c>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731" t="e">
        <f>SUM(F11:AI11)</f>
        <v>#DIV/0!</v>
      </c>
    </row>
    <row r="12" spans="1:41" s="37" customFormat="1">
      <c r="A12" s="115"/>
      <c r="B12" s="37" t="s">
        <v>48</v>
      </c>
      <c r="C12" s="20" t="s">
        <v>12</v>
      </c>
      <c r="D12" s="20"/>
      <c r="E12" s="152" t="s">
        <v>178</v>
      </c>
      <c r="F12" s="188" t="e">
        <f>SUM(F6:F11)</f>
        <v>#DIV/0!</v>
      </c>
      <c r="G12" s="189" t="e">
        <f t="shared" ref="G12:AI12" si="1">SUM(G6:G11)</f>
        <v>#DIV/0!</v>
      </c>
      <c r="H12" s="189" t="e">
        <f t="shared" si="1"/>
        <v>#DIV/0!</v>
      </c>
      <c r="I12" s="189" t="e">
        <f t="shared" si="1"/>
        <v>#DIV/0!</v>
      </c>
      <c r="J12" s="189" t="e">
        <f t="shared" si="1"/>
        <v>#DIV/0!</v>
      </c>
      <c r="K12" s="189" t="e">
        <f t="shared" si="1"/>
        <v>#DIV/0!</v>
      </c>
      <c r="L12" s="189" t="e">
        <f t="shared" si="1"/>
        <v>#DIV/0!</v>
      </c>
      <c r="M12" s="189" t="e">
        <f t="shared" si="1"/>
        <v>#DIV/0!</v>
      </c>
      <c r="N12" s="189">
        <f t="shared" si="1"/>
        <v>0</v>
      </c>
      <c r="O12" s="189">
        <f t="shared" si="1"/>
        <v>0</v>
      </c>
      <c r="P12" s="189">
        <f t="shared" si="1"/>
        <v>0</v>
      </c>
      <c r="Q12" s="189">
        <f t="shared" si="1"/>
        <v>0</v>
      </c>
      <c r="R12" s="189">
        <f t="shared" si="1"/>
        <v>0</v>
      </c>
      <c r="S12" s="189">
        <f t="shared" si="1"/>
        <v>0</v>
      </c>
      <c r="T12" s="189">
        <f t="shared" si="1"/>
        <v>0</v>
      </c>
      <c r="U12" s="189">
        <f t="shared" si="1"/>
        <v>0</v>
      </c>
      <c r="V12" s="189">
        <f t="shared" si="1"/>
        <v>0</v>
      </c>
      <c r="W12" s="189">
        <f t="shared" si="1"/>
        <v>0</v>
      </c>
      <c r="X12" s="189">
        <f t="shared" si="1"/>
        <v>0</v>
      </c>
      <c r="Y12" s="189">
        <f t="shared" si="1"/>
        <v>0</v>
      </c>
      <c r="Z12" s="189">
        <f t="shared" si="1"/>
        <v>0</v>
      </c>
      <c r="AA12" s="189">
        <f t="shared" si="1"/>
        <v>0</v>
      </c>
      <c r="AB12" s="189">
        <f t="shared" si="1"/>
        <v>0</v>
      </c>
      <c r="AC12" s="189">
        <f t="shared" si="1"/>
        <v>0</v>
      </c>
      <c r="AD12" s="189">
        <f t="shared" si="1"/>
        <v>0</v>
      </c>
      <c r="AE12" s="189">
        <f t="shared" si="1"/>
        <v>0</v>
      </c>
      <c r="AF12" s="189">
        <f t="shared" si="1"/>
        <v>0</v>
      </c>
      <c r="AG12" s="189">
        <f t="shared" si="1"/>
        <v>0</v>
      </c>
      <c r="AH12" s="189">
        <f t="shared" si="1"/>
        <v>0</v>
      </c>
      <c r="AI12" s="189">
        <f t="shared" si="1"/>
        <v>0</v>
      </c>
      <c r="AJ12" s="731" t="e">
        <f t="shared" si="0"/>
        <v>#DIV/0!</v>
      </c>
    </row>
    <row r="13" spans="1:41" s="37" customFormat="1">
      <c r="E13" s="93"/>
      <c r="F13" s="102"/>
      <c r="G13" s="317"/>
      <c r="H13" s="317"/>
      <c r="I13" s="317"/>
      <c r="J13" s="317"/>
      <c r="K13" s="317"/>
      <c r="L13" s="317"/>
      <c r="M13" s="317"/>
      <c r="N13" s="317"/>
      <c r="O13" s="317"/>
      <c r="P13" s="317"/>
      <c r="Q13" s="317"/>
      <c r="R13" s="317"/>
      <c r="S13" s="317"/>
      <c r="T13" s="102"/>
      <c r="U13" s="102"/>
      <c r="V13" s="102"/>
      <c r="W13" s="102"/>
      <c r="X13" s="102"/>
      <c r="Y13" s="102"/>
      <c r="Z13" s="102"/>
      <c r="AA13" s="102"/>
      <c r="AB13" s="102"/>
      <c r="AC13" s="102"/>
      <c r="AD13" s="102"/>
      <c r="AE13" s="102"/>
      <c r="AF13" s="102"/>
      <c r="AG13" s="102"/>
      <c r="AH13" s="102"/>
      <c r="AI13" s="102"/>
      <c r="AJ13" s="628"/>
      <c r="AK13" s="318"/>
    </row>
    <row r="14" spans="1:41" s="47" customFormat="1">
      <c r="A14" s="184">
        <v>2</v>
      </c>
      <c r="B14" s="185" t="s">
        <v>13</v>
      </c>
      <c r="C14" s="185"/>
      <c r="D14" s="185"/>
      <c r="E14" s="185"/>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7"/>
      <c r="AK14" s="67"/>
    </row>
    <row r="15" spans="1:41" s="37" customFormat="1" ht="15">
      <c r="A15" s="122"/>
      <c r="B15" s="302"/>
      <c r="C15" s="303" t="s">
        <v>147</v>
      </c>
      <c r="D15" s="303"/>
      <c r="E15" s="304" t="s">
        <v>15</v>
      </c>
      <c r="F15" s="307">
        <v>0.04</v>
      </c>
      <c r="H15" s="67"/>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67"/>
      <c r="AJ15" s="67"/>
      <c r="AK15" s="67"/>
    </row>
    <row r="16" spans="1:41" s="37" customFormat="1">
      <c r="A16" s="115"/>
      <c r="B16" s="176"/>
      <c r="C16" s="175" t="s">
        <v>17</v>
      </c>
      <c r="D16" s="175"/>
      <c r="E16" s="305" t="s">
        <v>18</v>
      </c>
      <c r="F16" s="308">
        <v>0</v>
      </c>
      <c r="G16" s="272">
        <v>1</v>
      </c>
      <c r="H16" s="272">
        <f t="shared" ref="H16:AI16" si="2">G16+1</f>
        <v>2</v>
      </c>
      <c r="I16" s="272">
        <f t="shared" si="2"/>
        <v>3</v>
      </c>
      <c r="J16" s="272">
        <f t="shared" si="2"/>
        <v>4</v>
      </c>
      <c r="K16" s="272">
        <f t="shared" si="2"/>
        <v>5</v>
      </c>
      <c r="L16" s="272">
        <f t="shared" si="2"/>
        <v>6</v>
      </c>
      <c r="M16" s="272">
        <f t="shared" si="2"/>
        <v>7</v>
      </c>
      <c r="N16" s="272">
        <f t="shared" si="2"/>
        <v>8</v>
      </c>
      <c r="O16" s="272">
        <f t="shared" si="2"/>
        <v>9</v>
      </c>
      <c r="P16" s="272">
        <f t="shared" si="2"/>
        <v>10</v>
      </c>
      <c r="Q16" s="272">
        <f t="shared" si="2"/>
        <v>11</v>
      </c>
      <c r="R16" s="272">
        <f t="shared" si="2"/>
        <v>12</v>
      </c>
      <c r="S16" s="272">
        <f t="shared" si="2"/>
        <v>13</v>
      </c>
      <c r="T16" s="272">
        <f t="shared" si="2"/>
        <v>14</v>
      </c>
      <c r="U16" s="272">
        <f t="shared" si="2"/>
        <v>15</v>
      </c>
      <c r="V16" s="272">
        <f t="shared" si="2"/>
        <v>16</v>
      </c>
      <c r="W16" s="272">
        <f t="shared" si="2"/>
        <v>17</v>
      </c>
      <c r="X16" s="272">
        <f t="shared" si="2"/>
        <v>18</v>
      </c>
      <c r="Y16" s="272">
        <f t="shared" si="2"/>
        <v>19</v>
      </c>
      <c r="Z16" s="272">
        <f t="shared" si="2"/>
        <v>20</v>
      </c>
      <c r="AA16" s="272">
        <f t="shared" si="2"/>
        <v>21</v>
      </c>
      <c r="AB16" s="272">
        <f t="shared" si="2"/>
        <v>22</v>
      </c>
      <c r="AC16" s="272">
        <f t="shared" si="2"/>
        <v>23</v>
      </c>
      <c r="AD16" s="272">
        <f t="shared" si="2"/>
        <v>24</v>
      </c>
      <c r="AE16" s="272">
        <f t="shared" si="2"/>
        <v>25</v>
      </c>
      <c r="AF16" s="272">
        <f t="shared" si="2"/>
        <v>26</v>
      </c>
      <c r="AG16" s="272">
        <f t="shared" si="2"/>
        <v>27</v>
      </c>
      <c r="AH16" s="272">
        <f t="shared" ref="AH16" si="3">AG16+1</f>
        <v>28</v>
      </c>
      <c r="AI16" s="272">
        <f t="shared" si="2"/>
        <v>29</v>
      </c>
      <c r="AJ16" s="67"/>
      <c r="AK16" s="67"/>
    </row>
    <row r="17" spans="1:38" s="37" customFormat="1">
      <c r="A17" s="124"/>
      <c r="B17" s="180"/>
      <c r="C17" s="181" t="s">
        <v>20</v>
      </c>
      <c r="D17" s="181"/>
      <c r="E17" s="306" t="s">
        <v>21</v>
      </c>
      <c r="F17" s="309">
        <f t="shared" ref="F17:AG17" si="4">1/(1+$F$15)^F16</f>
        <v>1</v>
      </c>
      <c r="G17" s="274">
        <f t="shared" si="4"/>
        <v>0.96153846153846145</v>
      </c>
      <c r="H17" s="274">
        <f t="shared" si="4"/>
        <v>0.92455621301775137</v>
      </c>
      <c r="I17" s="274">
        <f t="shared" si="4"/>
        <v>0.88899635867091487</v>
      </c>
      <c r="J17" s="274">
        <f t="shared" si="4"/>
        <v>0.85480419102972571</v>
      </c>
      <c r="K17" s="274">
        <f t="shared" si="4"/>
        <v>0.82192710675935154</v>
      </c>
      <c r="L17" s="274">
        <f t="shared" si="4"/>
        <v>0.79031452573014571</v>
      </c>
      <c r="M17" s="274">
        <f t="shared" si="4"/>
        <v>0.75991781320206331</v>
      </c>
      <c r="N17" s="274">
        <f t="shared" si="4"/>
        <v>0.73069020500198378</v>
      </c>
      <c r="O17" s="274">
        <f t="shared" si="4"/>
        <v>0.70258673557883045</v>
      </c>
      <c r="P17" s="274">
        <f t="shared" ref="P17:AA17" si="5">1/(1+$F$15)^P16</f>
        <v>0.67556416882579851</v>
      </c>
      <c r="Q17" s="274">
        <f t="shared" si="5"/>
        <v>0.6495809315632679</v>
      </c>
      <c r="R17" s="274">
        <f t="shared" si="5"/>
        <v>0.62459704958006512</v>
      </c>
      <c r="S17" s="274">
        <f t="shared" si="5"/>
        <v>0.600574086134678</v>
      </c>
      <c r="T17" s="274">
        <f t="shared" si="5"/>
        <v>0.57747508282180582</v>
      </c>
      <c r="U17" s="274">
        <f t="shared" si="5"/>
        <v>0.55526450271327477</v>
      </c>
      <c r="V17" s="274">
        <f t="shared" si="5"/>
        <v>0.53390817568584104</v>
      </c>
      <c r="W17" s="274">
        <f t="shared" si="5"/>
        <v>0.51337324585177024</v>
      </c>
      <c r="X17" s="274">
        <f t="shared" si="5"/>
        <v>0.49362812101131748</v>
      </c>
      <c r="Y17" s="274">
        <f t="shared" si="5"/>
        <v>0.47464242404934376</v>
      </c>
      <c r="Z17" s="274">
        <f t="shared" si="5"/>
        <v>0.45638694620129205</v>
      </c>
      <c r="AA17" s="274">
        <f t="shared" si="5"/>
        <v>0.43883360211662686</v>
      </c>
      <c r="AB17" s="274">
        <f t="shared" si="4"/>
        <v>0.42195538665060278</v>
      </c>
      <c r="AC17" s="274">
        <f t="shared" si="4"/>
        <v>0.40572633331788732</v>
      </c>
      <c r="AD17" s="274">
        <f t="shared" si="4"/>
        <v>0.39012147434412242</v>
      </c>
      <c r="AE17" s="274">
        <f t="shared" si="4"/>
        <v>0.37511680225396377</v>
      </c>
      <c r="AF17" s="274">
        <f t="shared" si="4"/>
        <v>0.36068923293650368</v>
      </c>
      <c r="AG17" s="274">
        <f t="shared" si="4"/>
        <v>0.3468165701312535</v>
      </c>
      <c r="AH17" s="274">
        <f t="shared" ref="AH17:AI17" si="6">1/(1+$F$15)^AH16</f>
        <v>0.3334774712800514</v>
      </c>
      <c r="AI17" s="274">
        <f t="shared" si="6"/>
        <v>0.32065141469235708</v>
      </c>
      <c r="AJ17" s="67"/>
      <c r="AK17" s="67"/>
    </row>
    <row r="18" spans="1:38" s="37" customFormat="1">
      <c r="A18" s="122"/>
      <c r="B18" s="123" t="s">
        <v>14</v>
      </c>
      <c r="C18" s="123" t="s">
        <v>314</v>
      </c>
      <c r="D18" s="123"/>
      <c r="E18" s="149" t="s">
        <v>178</v>
      </c>
      <c r="F18" s="310">
        <f t="shared" ref="F18:AI18" si="7">F6*F$17</f>
        <v>0</v>
      </c>
      <c r="G18" s="311">
        <f t="shared" si="7"/>
        <v>0</v>
      </c>
      <c r="H18" s="311">
        <f t="shared" si="7"/>
        <v>0</v>
      </c>
      <c r="I18" s="311">
        <f t="shared" si="7"/>
        <v>0</v>
      </c>
      <c r="J18" s="311">
        <f t="shared" si="7"/>
        <v>0</v>
      </c>
      <c r="K18" s="311">
        <f t="shared" si="7"/>
        <v>0</v>
      </c>
      <c r="L18" s="311">
        <f t="shared" si="7"/>
        <v>0</v>
      </c>
      <c r="M18" s="311">
        <f t="shared" si="7"/>
        <v>0</v>
      </c>
      <c r="N18" s="311">
        <f t="shared" si="7"/>
        <v>0</v>
      </c>
      <c r="O18" s="311">
        <f t="shared" si="7"/>
        <v>0</v>
      </c>
      <c r="P18" s="311">
        <f t="shared" si="7"/>
        <v>0</v>
      </c>
      <c r="Q18" s="311">
        <f t="shared" si="7"/>
        <v>0</v>
      </c>
      <c r="R18" s="311">
        <f t="shared" si="7"/>
        <v>0</v>
      </c>
      <c r="S18" s="311">
        <f t="shared" si="7"/>
        <v>0</v>
      </c>
      <c r="T18" s="311">
        <f t="shared" si="7"/>
        <v>0</v>
      </c>
      <c r="U18" s="311">
        <f t="shared" si="7"/>
        <v>0</v>
      </c>
      <c r="V18" s="311">
        <f t="shared" si="7"/>
        <v>0</v>
      </c>
      <c r="W18" s="311">
        <f t="shared" si="7"/>
        <v>0</v>
      </c>
      <c r="X18" s="311">
        <f t="shared" si="7"/>
        <v>0</v>
      </c>
      <c r="Y18" s="311">
        <f t="shared" si="7"/>
        <v>0</v>
      </c>
      <c r="Z18" s="311">
        <f t="shared" si="7"/>
        <v>0</v>
      </c>
      <c r="AA18" s="311">
        <f t="shared" si="7"/>
        <v>0</v>
      </c>
      <c r="AB18" s="311">
        <f t="shared" si="7"/>
        <v>0</v>
      </c>
      <c r="AC18" s="311">
        <f t="shared" si="7"/>
        <v>0</v>
      </c>
      <c r="AD18" s="311">
        <f t="shared" si="7"/>
        <v>0</v>
      </c>
      <c r="AE18" s="311">
        <f t="shared" si="7"/>
        <v>0</v>
      </c>
      <c r="AF18" s="311">
        <f t="shared" si="7"/>
        <v>0</v>
      </c>
      <c r="AG18" s="311">
        <f t="shared" si="7"/>
        <v>0</v>
      </c>
      <c r="AH18" s="311">
        <f t="shared" si="7"/>
        <v>0</v>
      </c>
      <c r="AI18" s="311">
        <f t="shared" si="7"/>
        <v>0</v>
      </c>
      <c r="AJ18" s="730">
        <f t="shared" ref="AJ18:AJ25" si="8">SUM(F18:AI18)</f>
        <v>0</v>
      </c>
      <c r="AK18" s="67"/>
    </row>
    <row r="19" spans="1:38" s="37" customFormat="1" hidden="1">
      <c r="A19" s="115"/>
      <c r="B19" s="37" t="s">
        <v>23</v>
      </c>
      <c r="C19" s="37" t="s">
        <v>83</v>
      </c>
      <c r="E19" s="152" t="s">
        <v>0</v>
      </c>
      <c r="F19" s="188" t="e">
        <f>#REF!*F$17</f>
        <v>#REF!</v>
      </c>
      <c r="G19" s="189" t="e">
        <f>#REF!*G$17</f>
        <v>#REF!</v>
      </c>
      <c r="H19" s="189" t="e">
        <f>#REF!*H$17</f>
        <v>#REF!</v>
      </c>
      <c r="I19" s="189" t="e">
        <f>#REF!*I$17</f>
        <v>#REF!</v>
      </c>
      <c r="J19" s="189" t="e">
        <f>#REF!*J$17</f>
        <v>#REF!</v>
      </c>
      <c r="K19" s="189" t="e">
        <f>#REF!*K$17</f>
        <v>#REF!</v>
      </c>
      <c r="L19" s="189" t="e">
        <f>#REF!*L$17</f>
        <v>#REF!</v>
      </c>
      <c r="M19" s="189" t="e">
        <f>#REF!*M$17</f>
        <v>#REF!</v>
      </c>
      <c r="N19" s="189" t="e">
        <f>#REF!*N$17</f>
        <v>#REF!</v>
      </c>
      <c r="O19" s="189" t="e">
        <f>#REF!*O$17</f>
        <v>#REF!</v>
      </c>
      <c r="P19" s="189" t="e">
        <f>#REF!*P$17</f>
        <v>#REF!</v>
      </c>
      <c r="Q19" s="189" t="e">
        <f>#REF!*Q$17</f>
        <v>#REF!</v>
      </c>
      <c r="R19" s="189" t="e">
        <f>#REF!*R$17</f>
        <v>#REF!</v>
      </c>
      <c r="S19" s="189" t="e">
        <f>#REF!*S$17</f>
        <v>#REF!</v>
      </c>
      <c r="T19" s="189" t="e">
        <f>#REF!*T$17</f>
        <v>#REF!</v>
      </c>
      <c r="U19" s="189" t="e">
        <f>#REF!*U$17</f>
        <v>#REF!</v>
      </c>
      <c r="V19" s="189" t="e">
        <f>#REF!*V$17</f>
        <v>#REF!</v>
      </c>
      <c r="W19" s="189" t="e">
        <f>#REF!*W$17</f>
        <v>#REF!</v>
      </c>
      <c r="X19" s="189" t="e">
        <f>#REF!*X$17</f>
        <v>#REF!</v>
      </c>
      <c r="Y19" s="189" t="e">
        <f>#REF!*Y$17</f>
        <v>#REF!</v>
      </c>
      <c r="Z19" s="189" t="e">
        <f>#REF!*Z$17</f>
        <v>#REF!</v>
      </c>
      <c r="AA19" s="189" t="e">
        <f>#REF!*AA$17</f>
        <v>#REF!</v>
      </c>
      <c r="AB19" s="189" t="e">
        <f>#REF!*AB$17</f>
        <v>#REF!</v>
      </c>
      <c r="AC19" s="189" t="e">
        <f>#REF!*AC$17</f>
        <v>#REF!</v>
      </c>
      <c r="AD19" s="189" t="e">
        <f>#REF!*AD$17</f>
        <v>#REF!</v>
      </c>
      <c r="AE19" s="189" t="e">
        <f>#REF!*AE$17</f>
        <v>#REF!</v>
      </c>
      <c r="AF19" s="189" t="e">
        <f>#REF!*AF$17</f>
        <v>#REF!</v>
      </c>
      <c r="AG19" s="189" t="e">
        <f>#REF!*AG$17</f>
        <v>#REF!</v>
      </c>
      <c r="AH19" s="189" t="e">
        <f>#REF!*AH$17</f>
        <v>#REF!</v>
      </c>
      <c r="AI19" s="189" t="e">
        <f>#REF!*AI$17</f>
        <v>#REF!</v>
      </c>
      <c r="AJ19" s="731" t="e">
        <f t="shared" si="8"/>
        <v>#REF!</v>
      </c>
      <c r="AK19" s="67"/>
    </row>
    <row r="20" spans="1:38" s="37" customFormat="1">
      <c r="A20" s="115"/>
      <c r="B20" s="37" t="s">
        <v>16</v>
      </c>
      <c r="C20" s="37" t="s">
        <v>53</v>
      </c>
      <c r="E20" s="152" t="s">
        <v>178</v>
      </c>
      <c r="F20" s="188">
        <f t="shared" ref="F20:AI20" si="9">F7*F$17</f>
        <v>0</v>
      </c>
      <c r="G20" s="189">
        <f t="shared" si="9"/>
        <v>0</v>
      </c>
      <c r="H20" s="189">
        <f t="shared" si="9"/>
        <v>0</v>
      </c>
      <c r="I20" s="189">
        <f t="shared" si="9"/>
        <v>0</v>
      </c>
      <c r="J20" s="189">
        <f t="shared" si="9"/>
        <v>0</v>
      </c>
      <c r="K20" s="189">
        <f t="shared" si="9"/>
        <v>0</v>
      </c>
      <c r="L20" s="189">
        <f t="shared" si="9"/>
        <v>0</v>
      </c>
      <c r="M20" s="189">
        <f t="shared" si="9"/>
        <v>0</v>
      </c>
      <c r="N20" s="189">
        <f t="shared" si="9"/>
        <v>0</v>
      </c>
      <c r="O20" s="189">
        <f t="shared" si="9"/>
        <v>0</v>
      </c>
      <c r="P20" s="189">
        <f t="shared" si="9"/>
        <v>0</v>
      </c>
      <c r="Q20" s="189">
        <f t="shared" si="9"/>
        <v>0</v>
      </c>
      <c r="R20" s="189">
        <f t="shared" si="9"/>
        <v>0</v>
      </c>
      <c r="S20" s="189">
        <f t="shared" si="9"/>
        <v>0</v>
      </c>
      <c r="T20" s="189">
        <f t="shared" si="9"/>
        <v>0</v>
      </c>
      <c r="U20" s="189">
        <f t="shared" si="9"/>
        <v>0</v>
      </c>
      <c r="V20" s="189">
        <f t="shared" si="9"/>
        <v>0</v>
      </c>
      <c r="W20" s="189">
        <f t="shared" si="9"/>
        <v>0</v>
      </c>
      <c r="X20" s="189">
        <f t="shared" si="9"/>
        <v>0</v>
      </c>
      <c r="Y20" s="189">
        <f t="shared" si="9"/>
        <v>0</v>
      </c>
      <c r="Z20" s="189">
        <f t="shared" si="9"/>
        <v>0</v>
      </c>
      <c r="AA20" s="189">
        <f t="shared" si="9"/>
        <v>0</v>
      </c>
      <c r="AB20" s="189">
        <f t="shared" si="9"/>
        <v>0</v>
      </c>
      <c r="AC20" s="189">
        <f t="shared" si="9"/>
        <v>0</v>
      </c>
      <c r="AD20" s="189">
        <f t="shared" si="9"/>
        <v>0</v>
      </c>
      <c r="AE20" s="189">
        <f t="shared" si="9"/>
        <v>0</v>
      </c>
      <c r="AF20" s="189">
        <f t="shared" si="9"/>
        <v>0</v>
      </c>
      <c r="AG20" s="189">
        <f t="shared" si="9"/>
        <v>0</v>
      </c>
      <c r="AH20" s="189">
        <f t="shared" si="9"/>
        <v>0</v>
      </c>
      <c r="AI20" s="189">
        <f t="shared" si="9"/>
        <v>0</v>
      </c>
      <c r="AJ20" s="731">
        <f t="shared" si="8"/>
        <v>0</v>
      </c>
      <c r="AK20" s="67"/>
    </row>
    <row r="21" spans="1:38" s="37" customFormat="1">
      <c r="A21" s="115"/>
      <c r="B21" s="37" t="s">
        <v>19</v>
      </c>
      <c r="C21" s="37" t="s">
        <v>315</v>
      </c>
      <c r="E21" s="152" t="s">
        <v>178</v>
      </c>
      <c r="F21" s="188">
        <f t="shared" ref="F21:AI21" si="10">F8*F$17</f>
        <v>0</v>
      </c>
      <c r="G21" s="189">
        <f t="shared" si="10"/>
        <v>0</v>
      </c>
      <c r="H21" s="189">
        <f t="shared" si="10"/>
        <v>0</v>
      </c>
      <c r="I21" s="189">
        <f t="shared" si="10"/>
        <v>0</v>
      </c>
      <c r="J21" s="189">
        <f t="shared" si="10"/>
        <v>0</v>
      </c>
      <c r="K21" s="189">
        <f t="shared" si="10"/>
        <v>0</v>
      </c>
      <c r="L21" s="189">
        <f t="shared" si="10"/>
        <v>0</v>
      </c>
      <c r="M21" s="189">
        <f t="shared" si="10"/>
        <v>0</v>
      </c>
      <c r="N21" s="189">
        <f t="shared" si="10"/>
        <v>0</v>
      </c>
      <c r="O21" s="189">
        <f t="shared" si="10"/>
        <v>0</v>
      </c>
      <c r="P21" s="189">
        <f t="shared" si="10"/>
        <v>0</v>
      </c>
      <c r="Q21" s="189">
        <f t="shared" si="10"/>
        <v>0</v>
      </c>
      <c r="R21" s="189">
        <f t="shared" si="10"/>
        <v>0</v>
      </c>
      <c r="S21" s="189">
        <f t="shared" si="10"/>
        <v>0</v>
      </c>
      <c r="T21" s="189">
        <f t="shared" si="10"/>
        <v>0</v>
      </c>
      <c r="U21" s="189">
        <f t="shared" si="10"/>
        <v>0</v>
      </c>
      <c r="V21" s="189">
        <f t="shared" si="10"/>
        <v>0</v>
      </c>
      <c r="W21" s="189">
        <f t="shared" si="10"/>
        <v>0</v>
      </c>
      <c r="X21" s="189">
        <f t="shared" si="10"/>
        <v>0</v>
      </c>
      <c r="Y21" s="189">
        <f t="shared" si="10"/>
        <v>0</v>
      </c>
      <c r="Z21" s="189">
        <f t="shared" si="10"/>
        <v>0</v>
      </c>
      <c r="AA21" s="189">
        <f t="shared" si="10"/>
        <v>0</v>
      </c>
      <c r="AB21" s="189">
        <f t="shared" si="10"/>
        <v>0</v>
      </c>
      <c r="AC21" s="189">
        <f t="shared" si="10"/>
        <v>0</v>
      </c>
      <c r="AD21" s="189">
        <f t="shared" si="10"/>
        <v>0</v>
      </c>
      <c r="AE21" s="189">
        <f t="shared" si="10"/>
        <v>0</v>
      </c>
      <c r="AF21" s="189">
        <f t="shared" si="10"/>
        <v>0</v>
      </c>
      <c r="AG21" s="189">
        <f t="shared" si="10"/>
        <v>0</v>
      </c>
      <c r="AH21" s="189">
        <f t="shared" si="10"/>
        <v>0</v>
      </c>
      <c r="AI21" s="189">
        <f t="shared" si="10"/>
        <v>0</v>
      </c>
      <c r="AJ21" s="731">
        <f t="shared" si="8"/>
        <v>0</v>
      </c>
      <c r="AK21" s="67"/>
    </row>
    <row r="22" spans="1:38" s="37" customFormat="1">
      <c r="A22" s="115"/>
      <c r="B22" s="37" t="s">
        <v>22</v>
      </c>
      <c r="C22" s="37" t="s">
        <v>50</v>
      </c>
      <c r="E22" s="152" t="s">
        <v>178</v>
      </c>
      <c r="F22" s="188">
        <f t="shared" ref="F22:AI22" si="11">F9*F$17</f>
        <v>0</v>
      </c>
      <c r="G22" s="189">
        <f t="shared" si="11"/>
        <v>0</v>
      </c>
      <c r="H22" s="189">
        <f t="shared" si="11"/>
        <v>0</v>
      </c>
      <c r="I22" s="189">
        <f t="shared" si="11"/>
        <v>0</v>
      </c>
      <c r="J22" s="189">
        <f t="shared" si="11"/>
        <v>0</v>
      </c>
      <c r="K22" s="189">
        <f t="shared" si="11"/>
        <v>0</v>
      </c>
      <c r="L22" s="189">
        <f t="shared" si="11"/>
        <v>0</v>
      </c>
      <c r="M22" s="189">
        <f t="shared" si="11"/>
        <v>0</v>
      </c>
      <c r="N22" s="189">
        <f t="shared" si="11"/>
        <v>0</v>
      </c>
      <c r="O22" s="189">
        <f t="shared" si="11"/>
        <v>0</v>
      </c>
      <c r="P22" s="189">
        <f t="shared" si="11"/>
        <v>0</v>
      </c>
      <c r="Q22" s="189">
        <f t="shared" si="11"/>
        <v>0</v>
      </c>
      <c r="R22" s="189">
        <f t="shared" si="11"/>
        <v>0</v>
      </c>
      <c r="S22" s="189">
        <f t="shared" si="11"/>
        <v>0</v>
      </c>
      <c r="T22" s="189">
        <f t="shared" si="11"/>
        <v>0</v>
      </c>
      <c r="U22" s="189">
        <f t="shared" si="11"/>
        <v>0</v>
      </c>
      <c r="V22" s="189">
        <f t="shared" si="11"/>
        <v>0</v>
      </c>
      <c r="W22" s="189">
        <f t="shared" si="11"/>
        <v>0</v>
      </c>
      <c r="X22" s="189">
        <f t="shared" si="11"/>
        <v>0</v>
      </c>
      <c r="Y22" s="189">
        <f t="shared" si="11"/>
        <v>0</v>
      </c>
      <c r="Z22" s="189">
        <f t="shared" si="11"/>
        <v>0</v>
      </c>
      <c r="AA22" s="189">
        <f t="shared" si="11"/>
        <v>0</v>
      </c>
      <c r="AB22" s="189">
        <f t="shared" si="11"/>
        <v>0</v>
      </c>
      <c r="AC22" s="189">
        <f t="shared" si="11"/>
        <v>0</v>
      </c>
      <c r="AD22" s="189">
        <f t="shared" si="11"/>
        <v>0</v>
      </c>
      <c r="AE22" s="189">
        <f t="shared" si="11"/>
        <v>0</v>
      </c>
      <c r="AF22" s="189">
        <f t="shared" si="11"/>
        <v>0</v>
      </c>
      <c r="AG22" s="189">
        <f t="shared" si="11"/>
        <v>0</v>
      </c>
      <c r="AH22" s="189">
        <f t="shared" si="11"/>
        <v>0</v>
      </c>
      <c r="AI22" s="189">
        <f t="shared" si="11"/>
        <v>0</v>
      </c>
      <c r="AJ22" s="731">
        <f t="shared" si="8"/>
        <v>0</v>
      </c>
      <c r="AK22" s="67"/>
    </row>
    <row r="23" spans="1:38" s="37" customFormat="1">
      <c r="A23" s="115"/>
      <c r="B23" s="37" t="s">
        <v>23</v>
      </c>
      <c r="C23" s="37" t="s">
        <v>51</v>
      </c>
      <c r="E23" s="152" t="s">
        <v>178</v>
      </c>
      <c r="F23" s="188">
        <f t="shared" ref="F23:AI23" si="12">F10*F$17</f>
        <v>0</v>
      </c>
      <c r="G23" s="189">
        <f t="shared" si="12"/>
        <v>0</v>
      </c>
      <c r="H23" s="189">
        <f t="shared" si="12"/>
        <v>0</v>
      </c>
      <c r="I23" s="189">
        <f t="shared" si="12"/>
        <v>0</v>
      </c>
      <c r="J23" s="189">
        <f t="shared" si="12"/>
        <v>0</v>
      </c>
      <c r="K23" s="189">
        <f t="shared" si="12"/>
        <v>0</v>
      </c>
      <c r="L23" s="189">
        <f t="shared" si="12"/>
        <v>0</v>
      </c>
      <c r="M23" s="189">
        <f t="shared" si="12"/>
        <v>0</v>
      </c>
      <c r="N23" s="189">
        <f t="shared" si="12"/>
        <v>0</v>
      </c>
      <c r="O23" s="189">
        <f t="shared" si="12"/>
        <v>0</v>
      </c>
      <c r="P23" s="189">
        <f t="shared" si="12"/>
        <v>0</v>
      </c>
      <c r="Q23" s="189">
        <f t="shared" si="12"/>
        <v>0</v>
      </c>
      <c r="R23" s="189">
        <f t="shared" si="12"/>
        <v>0</v>
      </c>
      <c r="S23" s="189">
        <f t="shared" si="12"/>
        <v>0</v>
      </c>
      <c r="T23" s="189">
        <f t="shared" si="12"/>
        <v>0</v>
      </c>
      <c r="U23" s="189">
        <f t="shared" si="12"/>
        <v>0</v>
      </c>
      <c r="V23" s="189">
        <f t="shared" si="12"/>
        <v>0</v>
      </c>
      <c r="W23" s="189">
        <f t="shared" si="12"/>
        <v>0</v>
      </c>
      <c r="X23" s="189">
        <f t="shared" si="12"/>
        <v>0</v>
      </c>
      <c r="Y23" s="189">
        <f t="shared" si="12"/>
        <v>0</v>
      </c>
      <c r="Z23" s="189">
        <f t="shared" si="12"/>
        <v>0</v>
      </c>
      <c r="AA23" s="189">
        <f t="shared" si="12"/>
        <v>0</v>
      </c>
      <c r="AB23" s="189">
        <f t="shared" si="12"/>
        <v>0</v>
      </c>
      <c r="AC23" s="189">
        <f t="shared" si="12"/>
        <v>0</v>
      </c>
      <c r="AD23" s="189">
        <f t="shared" si="12"/>
        <v>0</v>
      </c>
      <c r="AE23" s="189">
        <f t="shared" si="12"/>
        <v>0</v>
      </c>
      <c r="AF23" s="189">
        <f t="shared" si="12"/>
        <v>0</v>
      </c>
      <c r="AG23" s="189">
        <f t="shared" si="12"/>
        <v>0</v>
      </c>
      <c r="AH23" s="189">
        <f t="shared" si="12"/>
        <v>0</v>
      </c>
      <c r="AI23" s="189">
        <f t="shared" si="12"/>
        <v>0</v>
      </c>
      <c r="AJ23" s="731">
        <f t="shared" si="8"/>
        <v>0</v>
      </c>
    </row>
    <row r="24" spans="1:38" s="37" customFormat="1">
      <c r="A24" s="115"/>
      <c r="B24" s="37" t="s">
        <v>24</v>
      </c>
      <c r="C24" s="20" t="s">
        <v>310</v>
      </c>
      <c r="D24" s="20"/>
      <c r="E24" s="152" t="s">
        <v>178</v>
      </c>
      <c r="F24" s="188" t="e">
        <f t="shared" ref="F24:AI24" si="13">F11*F$17</f>
        <v>#DIV/0!</v>
      </c>
      <c r="G24" s="189" t="e">
        <f t="shared" si="13"/>
        <v>#DIV/0!</v>
      </c>
      <c r="H24" s="189" t="e">
        <f t="shared" si="13"/>
        <v>#DIV/0!</v>
      </c>
      <c r="I24" s="189" t="e">
        <f t="shared" si="13"/>
        <v>#DIV/0!</v>
      </c>
      <c r="J24" s="189" t="e">
        <f t="shared" si="13"/>
        <v>#DIV/0!</v>
      </c>
      <c r="K24" s="189" t="e">
        <f t="shared" si="13"/>
        <v>#DIV/0!</v>
      </c>
      <c r="L24" s="189" t="e">
        <f t="shared" si="13"/>
        <v>#DIV/0!</v>
      </c>
      <c r="M24" s="189" t="e">
        <f t="shared" si="13"/>
        <v>#DIV/0!</v>
      </c>
      <c r="N24" s="189">
        <f t="shared" si="13"/>
        <v>0</v>
      </c>
      <c r="O24" s="189">
        <f t="shared" si="13"/>
        <v>0</v>
      </c>
      <c r="P24" s="189">
        <f t="shared" si="13"/>
        <v>0</v>
      </c>
      <c r="Q24" s="189">
        <f t="shared" si="13"/>
        <v>0</v>
      </c>
      <c r="R24" s="189">
        <f t="shared" si="13"/>
        <v>0</v>
      </c>
      <c r="S24" s="189">
        <f t="shared" si="13"/>
        <v>0</v>
      </c>
      <c r="T24" s="189">
        <f t="shared" si="13"/>
        <v>0</v>
      </c>
      <c r="U24" s="189">
        <f t="shared" si="13"/>
        <v>0</v>
      </c>
      <c r="V24" s="189">
        <f t="shared" si="13"/>
        <v>0</v>
      </c>
      <c r="W24" s="189">
        <f t="shared" si="13"/>
        <v>0</v>
      </c>
      <c r="X24" s="189">
        <f t="shared" si="13"/>
        <v>0</v>
      </c>
      <c r="Y24" s="189">
        <f t="shared" si="13"/>
        <v>0</v>
      </c>
      <c r="Z24" s="189">
        <f t="shared" si="13"/>
        <v>0</v>
      </c>
      <c r="AA24" s="189">
        <f t="shared" si="13"/>
        <v>0</v>
      </c>
      <c r="AB24" s="189">
        <f t="shared" si="13"/>
        <v>0</v>
      </c>
      <c r="AC24" s="189">
        <f t="shared" si="13"/>
        <v>0</v>
      </c>
      <c r="AD24" s="189">
        <f t="shared" si="13"/>
        <v>0</v>
      </c>
      <c r="AE24" s="189">
        <f t="shared" si="13"/>
        <v>0</v>
      </c>
      <c r="AF24" s="189">
        <f t="shared" si="13"/>
        <v>0</v>
      </c>
      <c r="AG24" s="189">
        <f t="shared" si="13"/>
        <v>0</v>
      </c>
      <c r="AH24" s="189">
        <f t="shared" si="13"/>
        <v>0</v>
      </c>
      <c r="AI24" s="189">
        <f t="shared" si="13"/>
        <v>0</v>
      </c>
      <c r="AJ24" s="731" t="e">
        <f t="shared" si="8"/>
        <v>#DIV/0!</v>
      </c>
    </row>
    <row r="25" spans="1:38" s="37" customFormat="1">
      <c r="A25" s="124"/>
      <c r="B25" s="125" t="s">
        <v>26</v>
      </c>
      <c r="C25" s="125" t="s">
        <v>29</v>
      </c>
      <c r="D25" s="125"/>
      <c r="E25" s="154" t="s">
        <v>178</v>
      </c>
      <c r="F25" s="312" t="e">
        <f t="shared" ref="F25:AI25" si="14">F12*F$17</f>
        <v>#DIV/0!</v>
      </c>
      <c r="G25" s="313" t="e">
        <f t="shared" si="14"/>
        <v>#DIV/0!</v>
      </c>
      <c r="H25" s="313" t="e">
        <f t="shared" si="14"/>
        <v>#DIV/0!</v>
      </c>
      <c r="I25" s="313" t="e">
        <f t="shared" si="14"/>
        <v>#DIV/0!</v>
      </c>
      <c r="J25" s="313" t="e">
        <f t="shared" si="14"/>
        <v>#DIV/0!</v>
      </c>
      <c r="K25" s="313" t="e">
        <f t="shared" si="14"/>
        <v>#DIV/0!</v>
      </c>
      <c r="L25" s="313" t="e">
        <f t="shared" si="14"/>
        <v>#DIV/0!</v>
      </c>
      <c r="M25" s="313" t="e">
        <f t="shared" si="14"/>
        <v>#DIV/0!</v>
      </c>
      <c r="N25" s="313">
        <f t="shared" si="14"/>
        <v>0</v>
      </c>
      <c r="O25" s="313">
        <f t="shared" si="14"/>
        <v>0</v>
      </c>
      <c r="P25" s="313">
        <f t="shared" si="14"/>
        <v>0</v>
      </c>
      <c r="Q25" s="313">
        <f t="shared" si="14"/>
        <v>0</v>
      </c>
      <c r="R25" s="313">
        <f t="shared" si="14"/>
        <v>0</v>
      </c>
      <c r="S25" s="313">
        <f t="shared" si="14"/>
        <v>0</v>
      </c>
      <c r="T25" s="313">
        <f t="shared" si="14"/>
        <v>0</v>
      </c>
      <c r="U25" s="313">
        <f t="shared" si="14"/>
        <v>0</v>
      </c>
      <c r="V25" s="313">
        <f t="shared" si="14"/>
        <v>0</v>
      </c>
      <c r="W25" s="313">
        <f t="shared" si="14"/>
        <v>0</v>
      </c>
      <c r="X25" s="313">
        <f t="shared" si="14"/>
        <v>0</v>
      </c>
      <c r="Y25" s="313">
        <f t="shared" si="14"/>
        <v>0</v>
      </c>
      <c r="Z25" s="313">
        <f t="shared" si="14"/>
        <v>0</v>
      </c>
      <c r="AA25" s="313">
        <f t="shared" si="14"/>
        <v>0</v>
      </c>
      <c r="AB25" s="313">
        <f t="shared" si="14"/>
        <v>0</v>
      </c>
      <c r="AC25" s="313">
        <f t="shared" si="14"/>
        <v>0</v>
      </c>
      <c r="AD25" s="313">
        <f t="shared" si="14"/>
        <v>0</v>
      </c>
      <c r="AE25" s="313">
        <f t="shared" si="14"/>
        <v>0</v>
      </c>
      <c r="AF25" s="313">
        <f t="shared" si="14"/>
        <v>0</v>
      </c>
      <c r="AG25" s="313">
        <f t="shared" si="14"/>
        <v>0</v>
      </c>
      <c r="AH25" s="313">
        <f t="shared" si="14"/>
        <v>0</v>
      </c>
      <c r="AI25" s="313">
        <f t="shared" si="14"/>
        <v>0</v>
      </c>
      <c r="AJ25" s="732" t="e">
        <f t="shared" si="8"/>
        <v>#DIV/0!</v>
      </c>
    </row>
    <row r="26" spans="1:38" s="37" customFormat="1">
      <c r="A26" s="124"/>
      <c r="B26" s="125"/>
      <c r="C26" s="125"/>
      <c r="D26" s="125"/>
      <c r="E26" s="319"/>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733"/>
    </row>
    <row r="27" spans="1:38" s="47" customFormat="1">
      <c r="A27" s="184">
        <v>3</v>
      </c>
      <c r="B27" s="185" t="s">
        <v>30</v>
      </c>
      <c r="C27" s="185"/>
      <c r="D27" s="185"/>
      <c r="E27" s="185"/>
      <c r="F27" s="185"/>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7"/>
      <c r="AK27" s="157"/>
      <c r="AL27" s="11"/>
    </row>
    <row r="28" spans="1:38" s="105" customFormat="1">
      <c r="A28" s="291"/>
      <c r="B28" s="292"/>
      <c r="C28" s="292"/>
      <c r="D28" s="292"/>
      <c r="G28" s="191" t="s">
        <v>31</v>
      </c>
      <c r="H28" s="190"/>
      <c r="I28" s="264" t="s">
        <v>32</v>
      </c>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67"/>
    </row>
    <row r="29" spans="1:38" s="37" customFormat="1">
      <c r="A29" s="122"/>
      <c r="B29" s="123" t="s">
        <v>33</v>
      </c>
      <c r="C29" s="123" t="s">
        <v>279</v>
      </c>
      <c r="D29" s="320"/>
      <c r="E29" s="147"/>
      <c r="F29" s="148"/>
      <c r="G29" s="734">
        <f>AJ6</f>
        <v>0</v>
      </c>
      <c r="H29" s="131"/>
      <c r="I29" s="734">
        <f t="shared" ref="I29:I35" si="15">AJ18</f>
        <v>0</v>
      </c>
      <c r="J29" s="40"/>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L29" s="67"/>
    </row>
    <row r="30" spans="1:38" s="37" customFormat="1" hidden="1">
      <c r="A30" s="115"/>
      <c r="B30" s="37" t="s">
        <v>34</v>
      </c>
      <c r="C30" s="37" t="s">
        <v>72</v>
      </c>
      <c r="D30" s="321"/>
      <c r="E30" s="147"/>
      <c r="F30" s="148"/>
      <c r="G30" s="735" t="e">
        <f>#REF!</f>
        <v>#REF!</v>
      </c>
      <c r="H30" s="131"/>
      <c r="I30" s="735" t="e">
        <f t="shared" si="15"/>
        <v>#REF!</v>
      </c>
      <c r="J30" s="40"/>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L30" s="67"/>
    </row>
    <row r="31" spans="1:38" s="37" customFormat="1">
      <c r="A31" s="115"/>
      <c r="B31" s="37" t="s">
        <v>34</v>
      </c>
      <c r="C31" s="37" t="s">
        <v>10</v>
      </c>
      <c r="D31" s="321"/>
      <c r="E31" s="147"/>
      <c r="F31" s="148"/>
      <c r="G31" s="735">
        <f t="shared" ref="G31:G36" si="16">AJ7</f>
        <v>0</v>
      </c>
      <c r="H31" s="131"/>
      <c r="I31" s="735">
        <f t="shared" si="15"/>
        <v>0</v>
      </c>
      <c r="J31" s="40"/>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L31" s="67"/>
    </row>
    <row r="32" spans="1:38" s="37" customFormat="1">
      <c r="A32" s="115"/>
      <c r="B32" s="37" t="s">
        <v>35</v>
      </c>
      <c r="C32" s="37" t="s">
        <v>313</v>
      </c>
      <c r="D32" s="321"/>
      <c r="E32" s="147"/>
      <c r="F32" s="148"/>
      <c r="G32" s="735">
        <f t="shared" si="16"/>
        <v>0</v>
      </c>
      <c r="H32" s="131"/>
      <c r="I32" s="735">
        <f t="shared" si="15"/>
        <v>0</v>
      </c>
      <c r="J32" s="40"/>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L32" s="67"/>
    </row>
    <row r="33" spans="1:38" s="37" customFormat="1">
      <c r="A33" s="115"/>
      <c r="B33" s="37" t="s">
        <v>36</v>
      </c>
      <c r="C33" s="37" t="s">
        <v>45</v>
      </c>
      <c r="D33" s="321"/>
      <c r="E33" s="146"/>
      <c r="F33" s="93"/>
      <c r="G33" s="735">
        <f t="shared" si="16"/>
        <v>0</v>
      </c>
      <c r="H33" s="131"/>
      <c r="I33" s="735">
        <f t="shared" si="15"/>
        <v>0</v>
      </c>
      <c r="J33" s="40"/>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L33" s="67"/>
    </row>
    <row r="34" spans="1:38" s="37" customFormat="1">
      <c r="A34" s="115"/>
      <c r="B34" s="37" t="s">
        <v>37</v>
      </c>
      <c r="C34" s="37" t="s">
        <v>46</v>
      </c>
      <c r="D34" s="321"/>
      <c r="E34" s="146"/>
      <c r="F34" s="93"/>
      <c r="G34" s="735">
        <f t="shared" si="16"/>
        <v>0</v>
      </c>
      <c r="H34" s="131"/>
      <c r="I34" s="735">
        <f t="shared" si="15"/>
        <v>0</v>
      </c>
      <c r="J34" s="40"/>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L34" s="67"/>
    </row>
    <row r="35" spans="1:38" s="37" customFormat="1">
      <c r="A35" s="115"/>
      <c r="B35" s="37" t="s">
        <v>81</v>
      </c>
      <c r="C35" s="37" t="str">
        <f>C11</f>
        <v xml:space="preserve">Projektā ieguldītais kapitāls </v>
      </c>
      <c r="D35" s="321"/>
      <c r="E35" s="146"/>
      <c r="F35" s="93"/>
      <c r="G35" s="735" t="e">
        <f t="shared" si="16"/>
        <v>#DIV/0!</v>
      </c>
      <c r="H35" s="131"/>
      <c r="I35" s="735" t="e">
        <f t="shared" si="15"/>
        <v>#DIV/0!</v>
      </c>
      <c r="J35" s="40"/>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L35" s="67"/>
    </row>
    <row r="36" spans="1:38" s="37" customFormat="1">
      <c r="A36" s="124"/>
      <c r="B36" s="125" t="s">
        <v>64</v>
      </c>
      <c r="C36" s="125" t="s">
        <v>12</v>
      </c>
      <c r="D36" s="322"/>
      <c r="E36" s="146"/>
      <c r="F36" s="93"/>
      <c r="G36" s="736" t="e">
        <f t="shared" si="16"/>
        <v>#DIV/0!</v>
      </c>
      <c r="H36" s="68"/>
      <c r="I36" s="736" t="e">
        <f>AJ25</f>
        <v>#DIV/0!</v>
      </c>
      <c r="J36" s="40"/>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L36" s="67"/>
    </row>
    <row r="37" spans="1:38" s="37" customFormat="1">
      <c r="A37" s="67"/>
      <c r="B37" s="67"/>
      <c r="C37" s="67"/>
      <c r="D37" s="67"/>
      <c r="E37" s="93"/>
      <c r="F37" s="93"/>
      <c r="G37" s="737"/>
      <c r="H37" s="68"/>
      <c r="I37" s="737"/>
      <c r="J37" s="40"/>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L37" s="67"/>
    </row>
    <row r="38" spans="1:38" s="47" customFormat="1">
      <c r="A38" s="184">
        <v>4</v>
      </c>
      <c r="B38" s="185" t="s">
        <v>38</v>
      </c>
      <c r="C38" s="185"/>
      <c r="D38" s="185"/>
      <c r="E38" s="185"/>
      <c r="F38" s="185"/>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7"/>
      <c r="AK38" s="157"/>
      <c r="AL38" s="11"/>
    </row>
    <row r="39" spans="1:38" s="37" customFormat="1">
      <c r="A39" s="122"/>
      <c r="B39" s="123" t="s">
        <v>39</v>
      </c>
      <c r="C39" s="123" t="s">
        <v>75</v>
      </c>
      <c r="D39" s="320"/>
      <c r="E39" s="144"/>
      <c r="F39" s="145"/>
      <c r="G39" s="734" t="e">
        <f>I36</f>
        <v>#DIV/0!</v>
      </c>
      <c r="H39" s="67"/>
      <c r="I39" s="67"/>
      <c r="J39" s="67"/>
      <c r="K39" s="67"/>
      <c r="L39" s="67"/>
      <c r="M39" s="67"/>
      <c r="N39" s="135"/>
      <c r="O39" s="67"/>
      <c r="P39" s="67"/>
      <c r="Q39" s="67"/>
      <c r="R39" s="67"/>
      <c r="S39" s="67"/>
      <c r="T39" s="67"/>
      <c r="U39" s="67"/>
      <c r="V39" s="67"/>
      <c r="W39" s="67"/>
      <c r="X39" s="67"/>
      <c r="Y39" s="67"/>
      <c r="Z39" s="67"/>
      <c r="AA39" s="67"/>
      <c r="AB39" s="67"/>
      <c r="AC39" s="67"/>
      <c r="AD39" s="67"/>
      <c r="AE39" s="67"/>
      <c r="AF39" s="67"/>
      <c r="AG39" s="67"/>
      <c r="AH39" s="67"/>
      <c r="AI39" s="67"/>
      <c r="AJ39" s="67"/>
      <c r="AL39" s="67"/>
    </row>
    <row r="40" spans="1:38" s="37" customFormat="1">
      <c r="A40" s="124"/>
      <c r="B40" s="125" t="s">
        <v>56</v>
      </c>
      <c r="C40" s="125" t="s">
        <v>76</v>
      </c>
      <c r="D40" s="322"/>
      <c r="E40" s="144"/>
      <c r="F40" s="145"/>
      <c r="G40" s="738" t="e">
        <f>IRR(F12:AI12,-20%)</f>
        <v>#VALUE!</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L40" s="67"/>
    </row>
    <row r="41" spans="1:38" s="47" customFormat="1">
      <c r="A41" s="184"/>
      <c r="B41" s="185"/>
      <c r="C41" s="185"/>
      <c r="D41" s="185"/>
      <c r="E41" s="185"/>
      <c r="F41" s="185"/>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7"/>
      <c r="AK41" s="157"/>
      <c r="AL41" s="11"/>
    </row>
    <row r="42" spans="1:38" s="37" customFormat="1">
      <c r="A42" s="67"/>
      <c r="B42" s="67"/>
      <c r="C42" s="67"/>
      <c r="D42" s="67"/>
      <c r="E42" s="67"/>
      <c r="F42" s="67"/>
      <c r="G42" s="136"/>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row>
    <row r="43" spans="1:38" s="37" customFormat="1">
      <c r="A43" s="67"/>
      <c r="B43" s="67"/>
      <c r="C43" s="465"/>
      <c r="D43" s="68"/>
      <c r="E43" s="68"/>
      <c r="F43" s="67"/>
      <c r="G43" s="136"/>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row>
    <row r="44" spans="1:38" s="37" customFormat="1">
      <c r="A44" s="67"/>
      <c r="B44" s="67"/>
      <c r="C44" s="67"/>
      <c r="D44" s="67"/>
      <c r="E44" s="67"/>
      <c r="F44" s="67"/>
      <c r="G44" s="136"/>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row>
    <row r="45" spans="1:38" s="37" customFormat="1">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row>
    <row r="46" spans="1:38" s="37" customFormat="1">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row>
    <row r="47" spans="1:38" s="37" customFormat="1">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row>
    <row r="48" spans="1:38" s="37" customFormat="1">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row>
    <row r="49" spans="1:37" s="37" customFormat="1">
      <c r="A49" s="67"/>
      <c r="B49" s="67"/>
      <c r="C49" s="67"/>
      <c r="D49" s="67"/>
      <c r="E49" s="69"/>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row>
    <row r="50" spans="1:37" s="37" customFormat="1">
      <c r="A50" s="67"/>
      <c r="B50" s="67"/>
      <c r="C50" s="67"/>
      <c r="D50" s="67"/>
      <c r="E50" s="69"/>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row>
    <row r="51" spans="1:37" s="37" customFormat="1">
      <c r="A51" s="67"/>
      <c r="B51" s="67"/>
      <c r="C51" s="67"/>
      <c r="D51" s="67"/>
      <c r="E51" s="69"/>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row>
    <row r="52" spans="1:37" s="37" customFormat="1">
      <c r="A52" s="67"/>
      <c r="B52" s="67"/>
      <c r="C52" s="67"/>
      <c r="D52" s="67"/>
      <c r="E52" s="69"/>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row>
    <row r="53" spans="1:37" s="37" customFormat="1">
      <c r="A53" s="67"/>
      <c r="B53" s="67"/>
      <c r="C53" s="67"/>
      <c r="D53" s="67"/>
      <c r="E53" s="69"/>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row>
    <row r="54" spans="1:37" s="37" customFormat="1">
      <c r="A54" s="67"/>
      <c r="B54" s="67"/>
      <c r="C54" s="67"/>
      <c r="D54" s="67"/>
      <c r="E54" s="69"/>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row>
    <row r="55" spans="1:37" s="37" customFormat="1">
      <c r="A55" s="67"/>
      <c r="B55" s="67"/>
      <c r="C55" s="67"/>
      <c r="D55" s="67"/>
      <c r="E55" s="69"/>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row>
    <row r="56" spans="1:37" s="37" customFormat="1">
      <c r="A56" s="67"/>
      <c r="B56" s="67"/>
      <c r="C56" s="67"/>
      <c r="D56" s="67"/>
      <c r="E56" s="69"/>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row>
    <row r="57" spans="1:37" s="37" customFormat="1">
      <c r="A57" s="67"/>
      <c r="B57" s="67"/>
      <c r="C57" s="67"/>
      <c r="D57" s="67"/>
      <c r="E57" s="69"/>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row>
    <row r="58" spans="1:37" s="37" customFormat="1">
      <c r="A58" s="67"/>
      <c r="B58" s="67"/>
      <c r="C58" s="67"/>
      <c r="D58" s="67"/>
      <c r="E58" s="69"/>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row>
    <row r="59" spans="1:37" s="37" customFormat="1">
      <c r="A59" s="67"/>
      <c r="B59" s="67"/>
      <c r="C59" s="67"/>
      <c r="D59" s="67"/>
      <c r="E59" s="69"/>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row>
    <row r="60" spans="1:37" s="37" customFormat="1">
      <c r="A60" s="67"/>
      <c r="B60" s="67"/>
      <c r="C60" s="67"/>
      <c r="D60" s="67"/>
      <c r="E60" s="69"/>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row>
    <row r="61" spans="1:37" s="37" customFormat="1">
      <c r="A61" s="67"/>
      <c r="B61" s="67"/>
      <c r="C61" s="67"/>
      <c r="D61" s="67"/>
      <c r="E61" s="69"/>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row>
  </sheetData>
  <sheetProtection algorithmName="SHA-512" hashValue="5Ud/Dpxyn2x9tpmWV0tGBKQ6grZ4kg06A1ax4nyqKGDPDgx5fgr6zuilrUa/iCWMv4EbaPSZ8bcZrK6xR/fy1w==" saltValue="WPt1gFqRHlcX+FjqsqZbyw==" spinCount="100000" sheet="1" objects="1" scenarios="1"/>
  <mergeCells count="1">
    <mergeCell ref="A1:F1"/>
  </mergeCells>
  <phoneticPr fontId="68" type="noConversion"/>
  <printOptions horizontalCentered="1"/>
  <pageMargins left="3.937007874015748E-2" right="3.937007874015748E-2" top="0.51181102362204722" bottom="0.51181102362204722" header="0.39370078740157483" footer="0.51181102362204722"/>
  <pageSetup paperSize="8" scale="54" orientation="landscape" r:id="rId1"/>
  <headerFooter alignWithMargins="0">
    <oddHeader>&amp;CKapitāla naudas plūsma&amp;R4.pielikums</oddHeader>
  </headerFooter>
</worksheet>
</file>

<file path=xl/worksheets/sheet16.xml><?xml version="1.0" encoding="utf-8"?>
<worksheet xmlns="http://schemas.openxmlformats.org/spreadsheetml/2006/main" xmlns:r="http://schemas.openxmlformats.org/officeDocument/2006/relationships">
  <sheetPr codeName="Sheet111">
    <tabColor theme="3"/>
    <pageSetUpPr fitToPage="1"/>
  </sheetPr>
  <dimension ref="A1:AN89"/>
  <sheetViews>
    <sheetView showGridLines="0" zoomScale="85" zoomScaleNormal="85" workbookViewId="0">
      <pane xSplit="4" ySplit="4" topLeftCell="E5" activePane="bottomRight" state="frozen"/>
      <selection pane="topRight" activeCell="E1" sqref="E1"/>
      <selection pane="bottomLeft" activeCell="A5" sqref="A5"/>
      <selection pane="bottomRight" sqref="A1:F1"/>
    </sheetView>
  </sheetViews>
  <sheetFormatPr defaultColWidth="11" defaultRowHeight="12.75"/>
  <cols>
    <col min="1" max="1" width="3" style="11" customWidth="1"/>
    <col min="2" max="2" width="5.140625" style="11" customWidth="1"/>
    <col min="3" max="3" width="52.42578125" style="11" customWidth="1"/>
    <col min="4" max="4" width="8.140625" style="14" customWidth="1"/>
    <col min="5" max="5" width="10.5703125" style="11" customWidth="1"/>
    <col min="6" max="6" width="14.5703125" style="11" customWidth="1"/>
    <col min="7" max="7" width="12.140625" style="11" customWidth="1"/>
    <col min="8" max="8" width="12.42578125" style="11" customWidth="1"/>
    <col min="9" max="34" width="10.5703125" style="11" customWidth="1"/>
    <col min="35" max="35" width="11.85546875" style="11" customWidth="1"/>
    <col min="36" max="36" width="14.85546875" style="67" customWidth="1"/>
    <col min="37" max="16384" width="11" style="12"/>
  </cols>
  <sheetData>
    <row r="1" spans="1:40" ht="27" customHeight="1">
      <c r="A1" s="920" t="s">
        <v>290</v>
      </c>
      <c r="B1" s="920"/>
      <c r="C1" s="920"/>
      <c r="D1" s="920"/>
      <c r="E1" s="920"/>
      <c r="F1" s="920"/>
      <c r="G1" s="3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K1" s="37"/>
    </row>
    <row r="2" spans="1:40" ht="24.95" customHeight="1">
      <c r="A2" s="921" t="s">
        <v>168</v>
      </c>
      <c r="B2" s="921"/>
      <c r="C2" s="921"/>
      <c r="D2" s="921"/>
      <c r="E2" s="922"/>
      <c r="F2" s="922"/>
      <c r="G2" s="3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K2" s="37"/>
    </row>
    <row r="3" spans="1:40" ht="12.75" customHeight="1">
      <c r="A3" s="333"/>
      <c r="B3" s="303"/>
      <c r="C3" s="171"/>
      <c r="D3" s="334"/>
      <c r="E3" s="315" t="str">
        <f>'3. DL invest.n.pl.AR pr.'!F4</f>
        <v>0 / 1</v>
      </c>
      <c r="F3" s="315">
        <f>'3. DL invest.n.pl.AR pr.'!G4</f>
        <v>2</v>
      </c>
      <c r="G3" s="315">
        <f>'3. DL invest.n.pl.AR pr.'!H4</f>
        <v>3</v>
      </c>
      <c r="H3" s="315">
        <f>'3. DL invest.n.pl.AR pr.'!I4</f>
        <v>4</v>
      </c>
      <c r="I3" s="315">
        <f>'3. DL invest.n.pl.AR pr.'!J4</f>
        <v>5</v>
      </c>
      <c r="J3" s="315">
        <f>'3. DL invest.n.pl.AR pr.'!K4</f>
        <v>6</v>
      </c>
      <c r="K3" s="315">
        <f>'3. DL invest.n.pl.AR pr.'!L4</f>
        <v>7</v>
      </c>
      <c r="L3" s="315">
        <f>'3. DL invest.n.pl.AR pr.'!M4</f>
        <v>8</v>
      </c>
      <c r="M3" s="315">
        <f>'3. DL invest.n.pl.AR pr.'!N4</f>
        <v>9</v>
      </c>
      <c r="N3" s="315">
        <f>'3. DL invest.n.pl.AR pr.'!O4</f>
        <v>10</v>
      </c>
      <c r="O3" s="315">
        <f>'3. DL invest.n.pl.AR pr.'!P4</f>
        <v>11</v>
      </c>
      <c r="P3" s="315">
        <f>'3. DL invest.n.pl.AR pr.'!Q4</f>
        <v>12</v>
      </c>
      <c r="Q3" s="315">
        <f>'3. DL invest.n.pl.AR pr.'!R4</f>
        <v>13</v>
      </c>
      <c r="R3" s="315">
        <f>'3. DL invest.n.pl.AR pr.'!S4</f>
        <v>14</v>
      </c>
      <c r="S3" s="315">
        <f>'3. DL invest.n.pl.AR pr.'!T4</f>
        <v>15</v>
      </c>
      <c r="T3" s="315">
        <f>'3. DL invest.n.pl.AR pr.'!U4</f>
        <v>16</v>
      </c>
      <c r="U3" s="315">
        <f>'3. DL invest.n.pl.AR pr.'!V4</f>
        <v>17</v>
      </c>
      <c r="V3" s="315">
        <f>'3. DL invest.n.pl.AR pr.'!W4</f>
        <v>18</v>
      </c>
      <c r="W3" s="315">
        <f>'3. DL invest.n.pl.AR pr.'!X4</f>
        <v>19</v>
      </c>
      <c r="X3" s="315">
        <f>'3. DL invest.n.pl.AR pr.'!Y4</f>
        <v>20</v>
      </c>
      <c r="Y3" s="315">
        <f>'3. DL invest.n.pl.AR pr.'!Z4</f>
        <v>21</v>
      </c>
      <c r="Z3" s="315">
        <f>'3. DL invest.n.pl.AR pr.'!AA4</f>
        <v>22</v>
      </c>
      <c r="AA3" s="315">
        <f>'3. DL invest.n.pl.AR pr.'!AB4</f>
        <v>23</v>
      </c>
      <c r="AB3" s="315">
        <f>'3. DL invest.n.pl.AR pr.'!AC4</f>
        <v>24</v>
      </c>
      <c r="AC3" s="315">
        <f>'3. DL invest.n.pl.AR pr.'!AD4</f>
        <v>25</v>
      </c>
      <c r="AD3" s="315">
        <f>'3. DL invest.n.pl.AR pr.'!AE4</f>
        <v>26</v>
      </c>
      <c r="AE3" s="315">
        <f>'3. DL invest.n.pl.AR pr.'!AF4</f>
        <v>27</v>
      </c>
      <c r="AF3" s="315">
        <f>'3. DL invest.n.pl.AR pr.'!AG4</f>
        <v>28</v>
      </c>
      <c r="AG3" s="315">
        <f>'3. DL invest.n.pl.AR pr.'!AH4</f>
        <v>29</v>
      </c>
      <c r="AH3" s="315">
        <f>'3. DL invest.n.pl.AR pr.'!AI4</f>
        <v>30</v>
      </c>
      <c r="AI3" s="173"/>
    </row>
    <row r="4" spans="1:40">
      <c r="A4" s="179"/>
      <c r="B4" s="180"/>
      <c r="C4" s="180"/>
      <c r="D4" s="181" t="s">
        <v>1</v>
      </c>
      <c r="E4" s="182" t="str">
        <f>'3. DL invest.n.pl.AR pr.'!F5</f>
        <v>2014-</v>
      </c>
      <c r="F4" s="182">
        <f>'3. DL invest.n.pl.AR pr.'!G5</f>
        <v>1</v>
      </c>
      <c r="G4" s="182">
        <f>'3. DL invest.n.pl.AR pr.'!H5</f>
        <v>2</v>
      </c>
      <c r="H4" s="182">
        <f>'3. DL invest.n.pl.AR pr.'!I5</f>
        <v>3</v>
      </c>
      <c r="I4" s="182">
        <f>'3. DL invest.n.pl.AR pr.'!J5</f>
        <v>4</v>
      </c>
      <c r="J4" s="182">
        <f>'3. DL invest.n.pl.AR pr.'!K5</f>
        <v>5</v>
      </c>
      <c r="K4" s="182">
        <f>'3. DL invest.n.pl.AR pr.'!L5</f>
        <v>6</v>
      </c>
      <c r="L4" s="182">
        <f>'3. DL invest.n.pl.AR pr.'!M5</f>
        <v>7</v>
      </c>
      <c r="M4" s="182">
        <f>'3. DL invest.n.pl.AR pr.'!N5</f>
        <v>8</v>
      </c>
      <c r="N4" s="182">
        <f>'3. DL invest.n.pl.AR pr.'!O5</f>
        <v>9</v>
      </c>
      <c r="O4" s="182">
        <f>'3. DL invest.n.pl.AR pr.'!P5</f>
        <v>10</v>
      </c>
      <c r="P4" s="182">
        <f>'3. DL invest.n.pl.AR pr.'!Q5</f>
        <v>11</v>
      </c>
      <c r="Q4" s="182">
        <f>'3. DL invest.n.pl.AR pr.'!R5</f>
        <v>12</v>
      </c>
      <c r="R4" s="182">
        <f>'3. DL invest.n.pl.AR pr.'!S5</f>
        <v>13</v>
      </c>
      <c r="S4" s="182">
        <f>'3. DL invest.n.pl.AR pr.'!T5</f>
        <v>14</v>
      </c>
      <c r="T4" s="182">
        <f>'3. DL invest.n.pl.AR pr.'!U5</f>
        <v>15</v>
      </c>
      <c r="U4" s="182">
        <f>'3. DL invest.n.pl.AR pr.'!V5</f>
        <v>16</v>
      </c>
      <c r="V4" s="182">
        <f>'3. DL invest.n.pl.AR pr.'!W5</f>
        <v>17</v>
      </c>
      <c r="W4" s="182">
        <f>'3. DL invest.n.pl.AR pr.'!X5</f>
        <v>18</v>
      </c>
      <c r="X4" s="182">
        <f>'3. DL invest.n.pl.AR pr.'!Y5</f>
        <v>19</v>
      </c>
      <c r="Y4" s="182">
        <f>'3. DL invest.n.pl.AR pr.'!Z5</f>
        <v>20</v>
      </c>
      <c r="Z4" s="182">
        <f>'3. DL invest.n.pl.AR pr.'!AA5</f>
        <v>21</v>
      </c>
      <c r="AA4" s="182">
        <f>'3. DL invest.n.pl.AR pr.'!AB5</f>
        <v>22</v>
      </c>
      <c r="AB4" s="182">
        <f>'3. DL invest.n.pl.AR pr.'!AC5</f>
        <v>23</v>
      </c>
      <c r="AC4" s="182">
        <f>'3. DL invest.n.pl.AR pr.'!AD5</f>
        <v>24</v>
      </c>
      <c r="AD4" s="182">
        <f>'3. DL invest.n.pl.AR pr.'!AE5</f>
        <v>25</v>
      </c>
      <c r="AE4" s="182">
        <f>'3. DL invest.n.pl.AR pr.'!AF5</f>
        <v>26</v>
      </c>
      <c r="AF4" s="182">
        <f>'3. DL invest.n.pl.AR pr.'!AG5</f>
        <v>27</v>
      </c>
      <c r="AG4" s="182">
        <f>'3. DL invest.n.pl.AR pr.'!AH5</f>
        <v>28</v>
      </c>
      <c r="AH4" s="182">
        <f>'3. DL invest.n.pl.AR pr.'!AI5</f>
        <v>29</v>
      </c>
      <c r="AI4" s="183" t="s">
        <v>2</v>
      </c>
      <c r="AK4" s="13"/>
      <c r="AL4" s="13"/>
      <c r="AM4" s="13"/>
      <c r="AN4" s="13"/>
    </row>
    <row r="5" spans="1:40" s="15" customFormat="1" ht="15">
      <c r="A5" s="323">
        <v>1</v>
      </c>
      <c r="B5" s="324" t="s">
        <v>120</v>
      </c>
      <c r="C5" s="324"/>
      <c r="D5" s="324"/>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6"/>
      <c r="AJ5" s="240"/>
    </row>
    <row r="6" spans="1:40" s="37" customFormat="1">
      <c r="A6" s="122"/>
      <c r="B6" s="739" t="s">
        <v>3</v>
      </c>
      <c r="C6" s="123" t="s">
        <v>279</v>
      </c>
      <c r="D6" s="123" t="s">
        <v>178</v>
      </c>
      <c r="E6" s="462">
        <f>'9. AL alternatīvu anal.'!B16</f>
        <v>0</v>
      </c>
      <c r="F6" s="463">
        <f>'9. AL alternatīvu anal.'!C16</f>
        <v>0</v>
      </c>
      <c r="G6" s="463">
        <f>'9. AL alternatīvu anal.'!D16</f>
        <v>0</v>
      </c>
      <c r="H6" s="463">
        <f>'9. AL alternatīvu anal.'!E16</f>
        <v>0</v>
      </c>
      <c r="I6" s="463">
        <f>'9. AL alternatīvu anal.'!F16</f>
        <v>0</v>
      </c>
      <c r="J6" s="463">
        <f>'9. AL alternatīvu anal.'!G16</f>
        <v>0</v>
      </c>
      <c r="K6" s="463">
        <f>'9. AL alternatīvu anal.'!H16</f>
        <v>0</v>
      </c>
      <c r="L6" s="463">
        <f>'9. AL alternatīvu anal.'!I16</f>
        <v>0</v>
      </c>
      <c r="M6" s="463">
        <f>'9. AL alternatīvu anal.'!J16</f>
        <v>0</v>
      </c>
      <c r="N6" s="463">
        <f>'9. AL alternatīvu anal.'!K16</f>
        <v>0</v>
      </c>
      <c r="O6" s="463">
        <f>'9. AL alternatīvu anal.'!L16</f>
        <v>0</v>
      </c>
      <c r="P6" s="463">
        <f>'9. AL alternatīvu anal.'!M16</f>
        <v>0</v>
      </c>
      <c r="Q6" s="463">
        <f>'9. AL alternatīvu anal.'!N16</f>
        <v>0</v>
      </c>
      <c r="R6" s="463">
        <f>'9. AL alternatīvu anal.'!O16</f>
        <v>0</v>
      </c>
      <c r="S6" s="463">
        <f>'9. AL alternatīvu anal.'!P16</f>
        <v>0</v>
      </c>
      <c r="T6" s="463">
        <f>'9. AL alternatīvu anal.'!Q16</f>
        <v>0</v>
      </c>
      <c r="U6" s="463">
        <f>'9. AL alternatīvu anal.'!R16</f>
        <v>0</v>
      </c>
      <c r="V6" s="463">
        <f>'9. AL alternatīvu anal.'!S16</f>
        <v>0</v>
      </c>
      <c r="W6" s="463">
        <f>'9. AL alternatīvu anal.'!T16</f>
        <v>0</v>
      </c>
      <c r="X6" s="463">
        <f>'9. AL alternatīvu anal.'!U16</f>
        <v>0</v>
      </c>
      <c r="Y6" s="463">
        <f>'9. AL alternatīvu anal.'!V16</f>
        <v>0</v>
      </c>
      <c r="Z6" s="463">
        <f>'9. AL alternatīvu anal.'!W16</f>
        <v>0</v>
      </c>
      <c r="AA6" s="463">
        <f>'9. AL alternatīvu anal.'!X16</f>
        <v>0</v>
      </c>
      <c r="AB6" s="463">
        <f>'9. AL alternatīvu anal.'!Y16</f>
        <v>0</v>
      </c>
      <c r="AC6" s="463">
        <f>'9. AL alternatīvu anal.'!Z16</f>
        <v>0</v>
      </c>
      <c r="AD6" s="463">
        <f>'9. AL alternatīvu anal.'!AA16</f>
        <v>0</v>
      </c>
      <c r="AE6" s="463">
        <f>'9. AL alternatīvu anal.'!AB16</f>
        <v>0</v>
      </c>
      <c r="AF6" s="463">
        <f>'9. AL alternatīvu anal.'!AC16</f>
        <v>0</v>
      </c>
      <c r="AG6" s="463">
        <f>'9. AL alternatīvu anal.'!AD16</f>
        <v>0</v>
      </c>
      <c r="AH6" s="463">
        <f>'9. AL alternatīvu anal.'!AE16</f>
        <v>0</v>
      </c>
      <c r="AI6" s="341">
        <f>SUM(E6:AH6)</f>
        <v>0</v>
      </c>
      <c r="AJ6" s="240" t="b">
        <f>AI6='3. DL invest.n.pl.AR pr.'!AJ9</f>
        <v>1</v>
      </c>
      <c r="AK6" s="107"/>
    </row>
    <row r="7" spans="1:40" s="37" customFormat="1">
      <c r="A7" s="115"/>
      <c r="B7" s="133" t="s">
        <v>5</v>
      </c>
      <c r="C7" s="37" t="s">
        <v>313</v>
      </c>
      <c r="D7" s="37" t="s">
        <v>178</v>
      </c>
      <c r="E7" s="460">
        <f>'9. AL alternatīvu anal.'!B15</f>
        <v>0</v>
      </c>
      <c r="F7" s="461">
        <f>'9. AL alternatīvu anal.'!C15</f>
        <v>0</v>
      </c>
      <c r="G7" s="461">
        <f>'9. AL alternatīvu anal.'!D15</f>
        <v>0</v>
      </c>
      <c r="H7" s="461">
        <f>'9. AL alternatīvu anal.'!E15</f>
        <v>0</v>
      </c>
      <c r="I7" s="461">
        <f>'9. AL alternatīvu anal.'!F15</f>
        <v>0</v>
      </c>
      <c r="J7" s="461">
        <f>'9. AL alternatīvu anal.'!G15</f>
        <v>0</v>
      </c>
      <c r="K7" s="461">
        <f>'9. AL alternatīvu anal.'!H15</f>
        <v>0</v>
      </c>
      <c r="L7" s="461">
        <f>'9. AL alternatīvu anal.'!I15</f>
        <v>0</v>
      </c>
      <c r="M7" s="461">
        <f>'9. AL alternatīvu anal.'!J15</f>
        <v>0</v>
      </c>
      <c r="N7" s="461">
        <f>'9. AL alternatīvu anal.'!K15</f>
        <v>0</v>
      </c>
      <c r="O7" s="461">
        <f>'9. AL alternatīvu anal.'!L15</f>
        <v>0</v>
      </c>
      <c r="P7" s="461">
        <f>'9. AL alternatīvu anal.'!M15</f>
        <v>0</v>
      </c>
      <c r="Q7" s="461">
        <f>'9. AL alternatīvu anal.'!N15</f>
        <v>0</v>
      </c>
      <c r="R7" s="461">
        <f>'9. AL alternatīvu anal.'!O15</f>
        <v>0</v>
      </c>
      <c r="S7" s="461">
        <f>'9. AL alternatīvu anal.'!P15</f>
        <v>0</v>
      </c>
      <c r="T7" s="461">
        <f>'9. AL alternatīvu anal.'!Q15</f>
        <v>0</v>
      </c>
      <c r="U7" s="461">
        <f>'9. AL alternatīvu anal.'!R15</f>
        <v>0</v>
      </c>
      <c r="V7" s="461">
        <f>'9. AL alternatīvu anal.'!S15</f>
        <v>0</v>
      </c>
      <c r="W7" s="461">
        <f>'9. AL alternatīvu anal.'!T15</f>
        <v>0</v>
      </c>
      <c r="X7" s="461">
        <f>'9. AL alternatīvu anal.'!U15</f>
        <v>0</v>
      </c>
      <c r="Y7" s="461">
        <f>'9. AL alternatīvu anal.'!V15</f>
        <v>0</v>
      </c>
      <c r="Z7" s="461">
        <f>'9. AL alternatīvu anal.'!W15</f>
        <v>0</v>
      </c>
      <c r="AA7" s="461">
        <f>'9. AL alternatīvu anal.'!X15</f>
        <v>0</v>
      </c>
      <c r="AB7" s="461">
        <f>'9. AL alternatīvu anal.'!Y15</f>
        <v>0</v>
      </c>
      <c r="AC7" s="461">
        <f>'9. AL alternatīvu anal.'!Z15</f>
        <v>0</v>
      </c>
      <c r="AD7" s="461">
        <f>'9. AL alternatīvu anal.'!AA15</f>
        <v>0</v>
      </c>
      <c r="AE7" s="461">
        <f>'9. AL alternatīvu anal.'!AB15</f>
        <v>0</v>
      </c>
      <c r="AF7" s="461">
        <f>'9. AL alternatīvu anal.'!AC15</f>
        <v>0</v>
      </c>
      <c r="AG7" s="461">
        <f>'9. AL alternatīvu anal.'!AD15</f>
        <v>0</v>
      </c>
      <c r="AH7" s="461">
        <f>'9. AL alternatīvu anal.'!AE15</f>
        <v>0</v>
      </c>
      <c r="AI7" s="344">
        <f>SUM(E7:AH7)</f>
        <v>0</v>
      </c>
      <c r="AJ7" s="240" t="b">
        <f>'3. DL invest.n.pl.AR pr.'!AJ16-'2. DL invest.n.pl.BEZ pr.'!AI16=AI7</f>
        <v>1</v>
      </c>
    </row>
    <row r="8" spans="1:40" s="37" customFormat="1">
      <c r="A8" s="115"/>
      <c r="B8" s="133" t="s">
        <v>7</v>
      </c>
      <c r="C8" s="133" t="s">
        <v>8</v>
      </c>
      <c r="D8" s="133" t="s">
        <v>178</v>
      </c>
      <c r="E8" s="460">
        <f>'3. DL invest.n.pl.AR pr.'!F23</f>
        <v>0</v>
      </c>
      <c r="F8" s="461">
        <f>'3. DL invest.n.pl.AR pr.'!G23</f>
        <v>0</v>
      </c>
      <c r="G8" s="461">
        <f>'3. DL invest.n.pl.AR pr.'!H23</f>
        <v>0</v>
      </c>
      <c r="H8" s="461">
        <f>'3. DL invest.n.pl.AR pr.'!I23</f>
        <v>0</v>
      </c>
      <c r="I8" s="461">
        <f>'3. DL invest.n.pl.AR pr.'!J23</f>
        <v>0</v>
      </c>
      <c r="J8" s="461">
        <f>'3. DL invest.n.pl.AR pr.'!K23</f>
        <v>0</v>
      </c>
      <c r="K8" s="461">
        <f>'3. DL invest.n.pl.AR pr.'!L23</f>
        <v>0</v>
      </c>
      <c r="L8" s="461">
        <f>'3. DL invest.n.pl.AR pr.'!M23</f>
        <v>0</v>
      </c>
      <c r="M8" s="461">
        <f>'3. DL invest.n.pl.AR pr.'!N23</f>
        <v>0</v>
      </c>
      <c r="N8" s="461">
        <f>'3. DL invest.n.pl.AR pr.'!O23</f>
        <v>0</v>
      </c>
      <c r="O8" s="461">
        <f>'3. DL invest.n.pl.AR pr.'!P23</f>
        <v>0</v>
      </c>
      <c r="P8" s="461">
        <f>'3. DL invest.n.pl.AR pr.'!Q23</f>
        <v>0</v>
      </c>
      <c r="Q8" s="461">
        <f>'3. DL invest.n.pl.AR pr.'!R23</f>
        <v>0</v>
      </c>
      <c r="R8" s="461">
        <f>'3. DL invest.n.pl.AR pr.'!S23</f>
        <v>0</v>
      </c>
      <c r="S8" s="461">
        <f>'3. DL invest.n.pl.AR pr.'!T23</f>
        <v>0</v>
      </c>
      <c r="T8" s="461">
        <f>'3. DL invest.n.pl.AR pr.'!U23</f>
        <v>0</v>
      </c>
      <c r="U8" s="461">
        <f>'3. DL invest.n.pl.AR pr.'!V23</f>
        <v>0</v>
      </c>
      <c r="V8" s="461">
        <f>'3. DL invest.n.pl.AR pr.'!W23</f>
        <v>0</v>
      </c>
      <c r="W8" s="461">
        <f>'3. DL invest.n.pl.AR pr.'!X23</f>
        <v>0</v>
      </c>
      <c r="X8" s="461">
        <f>'3. DL invest.n.pl.AR pr.'!Y23</f>
        <v>0</v>
      </c>
      <c r="Y8" s="461">
        <f>'3. DL invest.n.pl.AR pr.'!Z23</f>
        <v>0</v>
      </c>
      <c r="Z8" s="461">
        <f>'3. DL invest.n.pl.AR pr.'!AA23</f>
        <v>0</v>
      </c>
      <c r="AA8" s="461">
        <f>'3. DL invest.n.pl.AR pr.'!AB23</f>
        <v>0</v>
      </c>
      <c r="AB8" s="461">
        <f>'3. DL invest.n.pl.AR pr.'!AC23</f>
        <v>0</v>
      </c>
      <c r="AC8" s="461">
        <f>'3. DL invest.n.pl.AR pr.'!AD23</f>
        <v>0</v>
      </c>
      <c r="AD8" s="461">
        <f>'3. DL invest.n.pl.AR pr.'!AE23</f>
        <v>0</v>
      </c>
      <c r="AE8" s="461">
        <f>'3. DL invest.n.pl.AR pr.'!AF23</f>
        <v>0</v>
      </c>
      <c r="AF8" s="461">
        <f>'3. DL invest.n.pl.AR pr.'!AG23</f>
        <v>0</v>
      </c>
      <c r="AG8" s="461">
        <f>'3. DL invest.n.pl.AR pr.'!AH23</f>
        <v>0</v>
      </c>
      <c r="AH8" s="461">
        <f>'3. DL invest.n.pl.AR pr.'!AI23</f>
        <v>0</v>
      </c>
      <c r="AI8" s="344">
        <f>SUM(E8:AH8)</f>
        <v>0</v>
      </c>
      <c r="AJ8" s="240" t="b">
        <f>AI8='3. DL invest.n.pl.AR pr.'!AJ23</f>
        <v>1</v>
      </c>
      <c r="AK8" s="102"/>
    </row>
    <row r="9" spans="1:40" s="407" customFormat="1">
      <c r="A9" s="200"/>
      <c r="B9" s="401" t="s">
        <v>60</v>
      </c>
      <c r="C9" s="401" t="s">
        <v>324</v>
      </c>
      <c r="D9" s="402" t="s">
        <v>178</v>
      </c>
      <c r="E9" s="403">
        <f>'3. DL invest.n.pl.AR pr.'!F25</f>
        <v>0</v>
      </c>
      <c r="F9" s="404">
        <f>'3. DL invest.n.pl.AR pr.'!G25</f>
        <v>0</v>
      </c>
      <c r="G9" s="404">
        <f>'3. DL invest.n.pl.AR pr.'!H25</f>
        <v>0</v>
      </c>
      <c r="H9" s="404">
        <f>'3. DL invest.n.pl.AR pr.'!I25</f>
        <v>0</v>
      </c>
      <c r="I9" s="404">
        <f>'3. DL invest.n.pl.AR pr.'!J25</f>
        <v>0</v>
      </c>
      <c r="J9" s="404">
        <f>'3. DL invest.n.pl.AR pr.'!K25</f>
        <v>0</v>
      </c>
      <c r="K9" s="404">
        <f>'3. DL invest.n.pl.AR pr.'!L25</f>
        <v>0</v>
      </c>
      <c r="L9" s="404">
        <f>'3. DL invest.n.pl.AR pr.'!M25</f>
        <v>0</v>
      </c>
      <c r="M9" s="404">
        <f>'3. DL invest.n.pl.AR pr.'!N25</f>
        <v>0</v>
      </c>
      <c r="N9" s="404">
        <f>'3. DL invest.n.pl.AR pr.'!O25</f>
        <v>0</v>
      </c>
      <c r="O9" s="404">
        <f>'3. DL invest.n.pl.AR pr.'!P25</f>
        <v>0</v>
      </c>
      <c r="P9" s="404">
        <f>'3. DL invest.n.pl.AR pr.'!Q25</f>
        <v>0</v>
      </c>
      <c r="Q9" s="404">
        <f>'3. DL invest.n.pl.AR pr.'!R25</f>
        <v>0</v>
      </c>
      <c r="R9" s="404">
        <f>'3. DL invest.n.pl.AR pr.'!S25</f>
        <v>0</v>
      </c>
      <c r="S9" s="404">
        <f>'3. DL invest.n.pl.AR pr.'!T25</f>
        <v>0</v>
      </c>
      <c r="T9" s="404">
        <f>'3. DL invest.n.pl.AR pr.'!U25</f>
        <v>0</v>
      </c>
      <c r="U9" s="404">
        <f>'3. DL invest.n.pl.AR pr.'!V25</f>
        <v>0</v>
      </c>
      <c r="V9" s="404">
        <f>'3. DL invest.n.pl.AR pr.'!W25</f>
        <v>0</v>
      </c>
      <c r="W9" s="404">
        <f>'3. DL invest.n.pl.AR pr.'!X25</f>
        <v>0</v>
      </c>
      <c r="X9" s="404">
        <f>'3. DL invest.n.pl.AR pr.'!Y25</f>
        <v>0</v>
      </c>
      <c r="Y9" s="404">
        <f>'3. DL invest.n.pl.AR pr.'!Z25</f>
        <v>0</v>
      </c>
      <c r="Z9" s="404">
        <f>'3. DL invest.n.pl.AR pr.'!AA25</f>
        <v>0</v>
      </c>
      <c r="AA9" s="404">
        <f>'3. DL invest.n.pl.AR pr.'!AB25</f>
        <v>0</v>
      </c>
      <c r="AB9" s="404">
        <f>'3. DL invest.n.pl.AR pr.'!AC25</f>
        <v>0</v>
      </c>
      <c r="AC9" s="404">
        <f>'3. DL invest.n.pl.AR pr.'!AD25</f>
        <v>0</v>
      </c>
      <c r="AD9" s="404">
        <f>'3. DL invest.n.pl.AR pr.'!AE25</f>
        <v>0</v>
      </c>
      <c r="AE9" s="404">
        <f>'3. DL invest.n.pl.AR pr.'!AF25</f>
        <v>0</v>
      </c>
      <c r="AF9" s="404">
        <f>'3. DL invest.n.pl.AR pr.'!AG25</f>
        <v>0</v>
      </c>
      <c r="AG9" s="404">
        <f>'3. DL invest.n.pl.AR pr.'!AH25</f>
        <v>0</v>
      </c>
      <c r="AH9" s="404">
        <f>'3. DL invest.n.pl.AR pr.'!AI25</f>
        <v>0</v>
      </c>
      <c r="AI9" s="400">
        <f>'3. DL invest.n.pl.AR pr.'!AJ25</f>
        <v>0</v>
      </c>
      <c r="AJ9" s="405"/>
      <c r="AK9" s="406"/>
    </row>
    <row r="10" spans="1:40" s="40" customFormat="1">
      <c r="A10" s="117"/>
      <c r="B10" s="37" t="s">
        <v>9</v>
      </c>
      <c r="C10" s="133" t="s">
        <v>10</v>
      </c>
      <c r="D10" s="133" t="s">
        <v>178</v>
      </c>
      <c r="E10" s="342">
        <f>'3. DL invest.n.pl.AR pr.'!F28</f>
        <v>0</v>
      </c>
      <c r="F10" s="343">
        <f>'3. DL invest.n.pl.AR pr.'!G28</f>
        <v>0</v>
      </c>
      <c r="G10" s="343">
        <f>'3. DL invest.n.pl.AR pr.'!H28</f>
        <v>0</v>
      </c>
      <c r="H10" s="343">
        <f>'3. DL invest.n.pl.AR pr.'!I28</f>
        <v>0</v>
      </c>
      <c r="I10" s="343">
        <f>'3. DL invest.n.pl.AR pr.'!J28</f>
        <v>0</v>
      </c>
      <c r="J10" s="343">
        <f>'3. DL invest.n.pl.AR pr.'!K28</f>
        <v>0</v>
      </c>
      <c r="K10" s="343">
        <f>'3. DL invest.n.pl.AR pr.'!L28</f>
        <v>0</v>
      </c>
      <c r="L10" s="343">
        <f>'3. DL invest.n.pl.AR pr.'!M28</f>
        <v>0</v>
      </c>
      <c r="M10" s="343">
        <f>'3. DL invest.n.pl.AR pr.'!N28</f>
        <v>0</v>
      </c>
      <c r="N10" s="343">
        <f>'3. DL invest.n.pl.AR pr.'!O28</f>
        <v>0</v>
      </c>
      <c r="O10" s="343">
        <f>'3. DL invest.n.pl.AR pr.'!P28</f>
        <v>0</v>
      </c>
      <c r="P10" s="343">
        <f>'3. DL invest.n.pl.AR pr.'!Q28</f>
        <v>0</v>
      </c>
      <c r="Q10" s="343">
        <f>'3. DL invest.n.pl.AR pr.'!R28</f>
        <v>0</v>
      </c>
      <c r="R10" s="343">
        <f>'3. DL invest.n.pl.AR pr.'!S28</f>
        <v>0</v>
      </c>
      <c r="S10" s="343">
        <f>'3. DL invest.n.pl.AR pr.'!T28</f>
        <v>0</v>
      </c>
      <c r="T10" s="343">
        <f>'3. DL invest.n.pl.AR pr.'!U28</f>
        <v>0</v>
      </c>
      <c r="U10" s="343">
        <f>'3. DL invest.n.pl.AR pr.'!V28</f>
        <v>0</v>
      </c>
      <c r="V10" s="343">
        <f>'3. DL invest.n.pl.AR pr.'!W28</f>
        <v>0</v>
      </c>
      <c r="W10" s="343">
        <f>'3. DL invest.n.pl.AR pr.'!X28</f>
        <v>0</v>
      </c>
      <c r="X10" s="343">
        <f>'3. DL invest.n.pl.AR pr.'!Y28</f>
        <v>0</v>
      </c>
      <c r="Y10" s="343">
        <f>'3. DL invest.n.pl.AR pr.'!Z28</f>
        <v>0</v>
      </c>
      <c r="Z10" s="343">
        <f>'3. DL invest.n.pl.AR pr.'!AA28</f>
        <v>0</v>
      </c>
      <c r="AA10" s="343">
        <f>'3. DL invest.n.pl.AR pr.'!AB28</f>
        <v>0</v>
      </c>
      <c r="AB10" s="343">
        <f>'3. DL invest.n.pl.AR pr.'!AC28</f>
        <v>0</v>
      </c>
      <c r="AC10" s="343">
        <f>'3. DL invest.n.pl.AR pr.'!AD28</f>
        <v>0</v>
      </c>
      <c r="AD10" s="343">
        <f>'3. DL invest.n.pl.AR pr.'!AE28</f>
        <v>0</v>
      </c>
      <c r="AE10" s="343">
        <f>'3. DL invest.n.pl.AR pr.'!AF28</f>
        <v>0</v>
      </c>
      <c r="AF10" s="343">
        <f>'3. DL invest.n.pl.AR pr.'!AG28</f>
        <v>0</v>
      </c>
      <c r="AG10" s="343">
        <f>'3. DL invest.n.pl.AR pr.'!AH28</f>
        <v>0</v>
      </c>
      <c r="AH10" s="343">
        <f>'3. DL invest.n.pl.AR pr.'!AI28</f>
        <v>0</v>
      </c>
      <c r="AI10" s="344">
        <f>SUM(E10:AH10)</f>
        <v>0</v>
      </c>
      <c r="AJ10" s="241"/>
    </row>
    <row r="11" spans="1:40" s="40" customFormat="1">
      <c r="A11" s="159"/>
      <c r="B11" s="125" t="s">
        <v>11</v>
      </c>
      <c r="C11" s="125" t="s">
        <v>12</v>
      </c>
      <c r="D11" s="125" t="s">
        <v>178</v>
      </c>
      <c r="E11" s="345">
        <f>E6+E7+E8+E10</f>
        <v>0</v>
      </c>
      <c r="F11" s="346">
        <f t="shared" ref="F11:R11" si="0">F6+F7+F8+F10</f>
        <v>0</v>
      </c>
      <c r="G11" s="346">
        <f>G6+G7+G8+G10</f>
        <v>0</v>
      </c>
      <c r="H11" s="346">
        <f t="shared" si="0"/>
        <v>0</v>
      </c>
      <c r="I11" s="346">
        <f t="shared" si="0"/>
        <v>0</v>
      </c>
      <c r="J11" s="346">
        <f t="shared" si="0"/>
        <v>0</v>
      </c>
      <c r="K11" s="346">
        <f t="shared" si="0"/>
        <v>0</v>
      </c>
      <c r="L11" s="346">
        <f t="shared" si="0"/>
        <v>0</v>
      </c>
      <c r="M11" s="346">
        <f t="shared" si="0"/>
        <v>0</v>
      </c>
      <c r="N11" s="346">
        <f t="shared" si="0"/>
        <v>0</v>
      </c>
      <c r="O11" s="346">
        <f t="shared" si="0"/>
        <v>0</v>
      </c>
      <c r="P11" s="346">
        <f t="shared" si="0"/>
        <v>0</v>
      </c>
      <c r="Q11" s="346">
        <f t="shared" si="0"/>
        <v>0</v>
      </c>
      <c r="R11" s="346">
        <f t="shared" si="0"/>
        <v>0</v>
      </c>
      <c r="S11" s="346">
        <f t="shared" ref="S11:AH11" si="1">S6+S7+S8+S10</f>
        <v>0</v>
      </c>
      <c r="T11" s="346">
        <f t="shared" si="1"/>
        <v>0</v>
      </c>
      <c r="U11" s="346">
        <f t="shared" si="1"/>
        <v>0</v>
      </c>
      <c r="V11" s="346">
        <f t="shared" si="1"/>
        <v>0</v>
      </c>
      <c r="W11" s="346">
        <f t="shared" si="1"/>
        <v>0</v>
      </c>
      <c r="X11" s="346">
        <f t="shared" si="1"/>
        <v>0</v>
      </c>
      <c r="Y11" s="346">
        <f t="shared" si="1"/>
        <v>0</v>
      </c>
      <c r="Z11" s="346">
        <f t="shared" si="1"/>
        <v>0</v>
      </c>
      <c r="AA11" s="346">
        <f t="shared" si="1"/>
        <v>0</v>
      </c>
      <c r="AB11" s="346">
        <f t="shared" si="1"/>
        <v>0</v>
      </c>
      <c r="AC11" s="346">
        <f t="shared" si="1"/>
        <v>0</v>
      </c>
      <c r="AD11" s="346">
        <f t="shared" si="1"/>
        <v>0</v>
      </c>
      <c r="AE11" s="346">
        <f t="shared" si="1"/>
        <v>0</v>
      </c>
      <c r="AF11" s="346">
        <f t="shared" si="1"/>
        <v>0</v>
      </c>
      <c r="AG11" s="346">
        <f t="shared" si="1"/>
        <v>0</v>
      </c>
      <c r="AH11" s="346">
        <f t="shared" si="1"/>
        <v>0</v>
      </c>
      <c r="AI11" s="347">
        <f>SUM(E11:AH11)</f>
        <v>0</v>
      </c>
      <c r="AJ11" s="241"/>
    </row>
    <row r="12" spans="1:40" s="40" customFormat="1">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241"/>
    </row>
    <row r="13" spans="1:40" s="15" customFormat="1" ht="15">
      <c r="A13" s="339">
        <v>2</v>
      </c>
      <c r="B13" s="340" t="s">
        <v>13</v>
      </c>
      <c r="C13" s="340"/>
      <c r="D13" s="340"/>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6"/>
      <c r="AJ13" s="67"/>
    </row>
    <row r="14" spans="1:40" s="37" customFormat="1">
      <c r="A14" s="336"/>
      <c r="B14" s="337"/>
      <c r="C14" s="303" t="s">
        <v>147</v>
      </c>
      <c r="D14" s="304" t="s">
        <v>15</v>
      </c>
      <c r="E14" s="740">
        <v>0.04</v>
      </c>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J14" s="67"/>
    </row>
    <row r="15" spans="1:40" s="40" customFormat="1">
      <c r="A15" s="328"/>
      <c r="B15" s="741"/>
      <c r="C15" s="175" t="s">
        <v>17</v>
      </c>
      <c r="D15" s="207" t="s">
        <v>18</v>
      </c>
      <c r="E15" s="327">
        <v>0</v>
      </c>
      <c r="F15" s="327">
        <v>1</v>
      </c>
      <c r="G15" s="327">
        <v>2</v>
      </c>
      <c r="H15" s="327">
        <v>3</v>
      </c>
      <c r="I15" s="327">
        <v>4</v>
      </c>
      <c r="J15" s="327">
        <v>5</v>
      </c>
      <c r="K15" s="327">
        <v>6</v>
      </c>
      <c r="L15" s="327">
        <v>7</v>
      </c>
      <c r="M15" s="327">
        <v>8</v>
      </c>
      <c r="N15" s="327">
        <v>9</v>
      </c>
      <c r="O15" s="327">
        <v>10</v>
      </c>
      <c r="P15" s="327">
        <v>11</v>
      </c>
      <c r="Q15" s="327">
        <v>12</v>
      </c>
      <c r="R15" s="327">
        <v>13</v>
      </c>
      <c r="S15" s="327">
        <v>14</v>
      </c>
      <c r="T15" s="327">
        <v>15</v>
      </c>
      <c r="U15" s="327">
        <v>16</v>
      </c>
      <c r="V15" s="327">
        <v>17</v>
      </c>
      <c r="W15" s="327">
        <v>18</v>
      </c>
      <c r="X15" s="327">
        <v>19</v>
      </c>
      <c r="Y15" s="327">
        <v>20</v>
      </c>
      <c r="Z15" s="327">
        <v>21</v>
      </c>
      <c r="AA15" s="327">
        <v>22</v>
      </c>
      <c r="AB15" s="327">
        <v>23</v>
      </c>
      <c r="AC15" s="327">
        <v>24</v>
      </c>
      <c r="AD15" s="327">
        <v>25</v>
      </c>
      <c r="AE15" s="327">
        <v>26</v>
      </c>
      <c r="AF15" s="327">
        <v>27</v>
      </c>
      <c r="AG15" s="327">
        <v>28</v>
      </c>
      <c r="AH15" s="327">
        <v>29</v>
      </c>
      <c r="AI15" s="160"/>
      <c r="AJ15" s="68"/>
      <c r="AK15" s="108"/>
    </row>
    <row r="16" spans="1:40" s="40" customFormat="1">
      <c r="A16" s="335"/>
      <c r="B16" s="742"/>
      <c r="C16" s="181" t="s">
        <v>20</v>
      </c>
      <c r="D16" s="338" t="s">
        <v>21</v>
      </c>
      <c r="E16" s="427">
        <f t="shared" ref="E16:L16" si="2">1/(1+$E$14)^E15</f>
        <v>1</v>
      </c>
      <c r="F16" s="427">
        <f t="shared" si="2"/>
        <v>0.96153846153846145</v>
      </c>
      <c r="G16" s="427">
        <f t="shared" si="2"/>
        <v>0.92455621301775137</v>
      </c>
      <c r="H16" s="427">
        <f t="shared" si="2"/>
        <v>0.88899635867091487</v>
      </c>
      <c r="I16" s="427">
        <f t="shared" si="2"/>
        <v>0.85480419102972571</v>
      </c>
      <c r="J16" s="427">
        <f t="shared" si="2"/>
        <v>0.82192710675935154</v>
      </c>
      <c r="K16" s="427">
        <f t="shared" si="2"/>
        <v>0.79031452573014571</v>
      </c>
      <c r="L16" s="427">
        <f t="shared" si="2"/>
        <v>0.75991781320206331</v>
      </c>
      <c r="M16" s="427">
        <f t="shared" ref="M16:AA16" si="3">1/(1+$E$14)^M15</f>
        <v>0.73069020500198378</v>
      </c>
      <c r="N16" s="427">
        <f t="shared" si="3"/>
        <v>0.70258673557883045</v>
      </c>
      <c r="O16" s="427">
        <f t="shared" si="3"/>
        <v>0.67556416882579851</v>
      </c>
      <c r="P16" s="427">
        <f t="shared" si="3"/>
        <v>0.6495809315632679</v>
      </c>
      <c r="Q16" s="427">
        <f t="shared" si="3"/>
        <v>0.62459704958006512</v>
      </c>
      <c r="R16" s="427">
        <f t="shared" si="3"/>
        <v>0.600574086134678</v>
      </c>
      <c r="S16" s="427">
        <f t="shared" si="3"/>
        <v>0.57747508282180582</v>
      </c>
      <c r="T16" s="427">
        <f t="shared" si="3"/>
        <v>0.55526450271327477</v>
      </c>
      <c r="U16" s="427">
        <f t="shared" si="3"/>
        <v>0.53390817568584104</v>
      </c>
      <c r="V16" s="427">
        <f t="shared" si="3"/>
        <v>0.51337324585177024</v>
      </c>
      <c r="W16" s="427">
        <f t="shared" si="3"/>
        <v>0.49362812101131748</v>
      </c>
      <c r="X16" s="427">
        <f t="shared" si="3"/>
        <v>0.47464242404934376</v>
      </c>
      <c r="Y16" s="427">
        <f t="shared" si="3"/>
        <v>0.45638694620129205</v>
      </c>
      <c r="Z16" s="427">
        <f t="shared" si="3"/>
        <v>0.43883360211662686</v>
      </c>
      <c r="AA16" s="427">
        <f t="shared" si="3"/>
        <v>0.42195538665060278</v>
      </c>
      <c r="AB16" s="427">
        <f t="shared" ref="AB16:AH16" si="4">1/(1+$E$14)^AB15</f>
        <v>0.40572633331788732</v>
      </c>
      <c r="AC16" s="427">
        <f t="shared" si="4"/>
        <v>0.39012147434412242</v>
      </c>
      <c r="AD16" s="427">
        <f t="shared" si="4"/>
        <v>0.37511680225396377</v>
      </c>
      <c r="AE16" s="427">
        <f t="shared" si="4"/>
        <v>0.36068923293650368</v>
      </c>
      <c r="AF16" s="427">
        <f t="shared" si="4"/>
        <v>0.3468165701312535</v>
      </c>
      <c r="AG16" s="427">
        <f t="shared" si="4"/>
        <v>0.3334774712800514</v>
      </c>
      <c r="AH16" s="427">
        <f t="shared" si="4"/>
        <v>0.32065141469235708</v>
      </c>
      <c r="AI16" s="162"/>
      <c r="AJ16" s="68"/>
    </row>
    <row r="17" spans="1:37" s="37" customFormat="1">
      <c r="A17" s="122"/>
      <c r="B17" s="739" t="s">
        <v>14</v>
      </c>
      <c r="C17" s="123" t="s">
        <v>314</v>
      </c>
      <c r="D17" s="320" t="s">
        <v>178</v>
      </c>
      <c r="E17" s="462">
        <f t="shared" ref="E17:AH17" si="5">E6*E16</f>
        <v>0</v>
      </c>
      <c r="F17" s="463">
        <f t="shared" si="5"/>
        <v>0</v>
      </c>
      <c r="G17" s="463">
        <f t="shared" si="5"/>
        <v>0</v>
      </c>
      <c r="H17" s="463">
        <f t="shared" si="5"/>
        <v>0</v>
      </c>
      <c r="I17" s="463">
        <f t="shared" si="5"/>
        <v>0</v>
      </c>
      <c r="J17" s="463">
        <f t="shared" si="5"/>
        <v>0</v>
      </c>
      <c r="K17" s="463">
        <f t="shared" si="5"/>
        <v>0</v>
      </c>
      <c r="L17" s="463">
        <f t="shared" si="5"/>
        <v>0</v>
      </c>
      <c r="M17" s="463">
        <f t="shared" si="5"/>
        <v>0</v>
      </c>
      <c r="N17" s="463">
        <f t="shared" si="5"/>
        <v>0</v>
      </c>
      <c r="O17" s="463">
        <f t="shared" si="5"/>
        <v>0</v>
      </c>
      <c r="P17" s="463">
        <f t="shared" si="5"/>
        <v>0</v>
      </c>
      <c r="Q17" s="463">
        <f t="shared" si="5"/>
        <v>0</v>
      </c>
      <c r="R17" s="463">
        <f t="shared" si="5"/>
        <v>0</v>
      </c>
      <c r="S17" s="463">
        <f t="shared" si="5"/>
        <v>0</v>
      </c>
      <c r="T17" s="463">
        <f t="shared" si="5"/>
        <v>0</v>
      </c>
      <c r="U17" s="463">
        <f t="shared" si="5"/>
        <v>0</v>
      </c>
      <c r="V17" s="463">
        <f t="shared" si="5"/>
        <v>0</v>
      </c>
      <c r="W17" s="463">
        <f t="shared" si="5"/>
        <v>0</v>
      </c>
      <c r="X17" s="463">
        <f t="shared" si="5"/>
        <v>0</v>
      </c>
      <c r="Y17" s="463">
        <f t="shared" si="5"/>
        <v>0</v>
      </c>
      <c r="Z17" s="463">
        <f t="shared" si="5"/>
        <v>0</v>
      </c>
      <c r="AA17" s="463">
        <f t="shared" si="5"/>
        <v>0</v>
      </c>
      <c r="AB17" s="463">
        <f t="shared" si="5"/>
        <v>0</v>
      </c>
      <c r="AC17" s="463">
        <f t="shared" si="5"/>
        <v>0</v>
      </c>
      <c r="AD17" s="463">
        <f t="shared" si="5"/>
        <v>0</v>
      </c>
      <c r="AE17" s="463">
        <f t="shared" si="5"/>
        <v>0</v>
      </c>
      <c r="AF17" s="463">
        <f t="shared" si="5"/>
        <v>0</v>
      </c>
      <c r="AG17" s="463">
        <f t="shared" si="5"/>
        <v>0</v>
      </c>
      <c r="AH17" s="463">
        <f t="shared" si="5"/>
        <v>0</v>
      </c>
      <c r="AI17" s="341">
        <f t="shared" ref="AI17:AI21" si="6">SUM(E17:AH17)</f>
        <v>0</v>
      </c>
      <c r="AJ17" s="67"/>
      <c r="AK17" s="107"/>
    </row>
    <row r="18" spans="1:37" s="37" customFormat="1">
      <c r="A18" s="115"/>
      <c r="B18" s="133" t="s">
        <v>16</v>
      </c>
      <c r="C18" s="37" t="s">
        <v>315</v>
      </c>
      <c r="D18" s="321" t="s">
        <v>178</v>
      </c>
      <c r="E18" s="460">
        <f t="shared" ref="E18:AH18" si="7">E7*E16</f>
        <v>0</v>
      </c>
      <c r="F18" s="461">
        <f t="shared" si="7"/>
        <v>0</v>
      </c>
      <c r="G18" s="461">
        <f t="shared" si="7"/>
        <v>0</v>
      </c>
      <c r="H18" s="461">
        <f t="shared" si="7"/>
        <v>0</v>
      </c>
      <c r="I18" s="461">
        <f t="shared" si="7"/>
        <v>0</v>
      </c>
      <c r="J18" s="461">
        <f t="shared" si="7"/>
        <v>0</v>
      </c>
      <c r="K18" s="461">
        <f t="shared" si="7"/>
        <v>0</v>
      </c>
      <c r="L18" s="461">
        <f t="shared" si="7"/>
        <v>0</v>
      </c>
      <c r="M18" s="461">
        <f t="shared" si="7"/>
        <v>0</v>
      </c>
      <c r="N18" s="461">
        <f t="shared" si="7"/>
        <v>0</v>
      </c>
      <c r="O18" s="461">
        <f t="shared" si="7"/>
        <v>0</v>
      </c>
      <c r="P18" s="461">
        <f t="shared" si="7"/>
        <v>0</v>
      </c>
      <c r="Q18" s="461">
        <f t="shared" si="7"/>
        <v>0</v>
      </c>
      <c r="R18" s="461">
        <f t="shared" si="7"/>
        <v>0</v>
      </c>
      <c r="S18" s="461">
        <f t="shared" si="7"/>
        <v>0</v>
      </c>
      <c r="T18" s="461">
        <f t="shared" si="7"/>
        <v>0</v>
      </c>
      <c r="U18" s="461">
        <f t="shared" si="7"/>
        <v>0</v>
      </c>
      <c r="V18" s="461">
        <f t="shared" si="7"/>
        <v>0</v>
      </c>
      <c r="W18" s="461">
        <f t="shared" si="7"/>
        <v>0</v>
      </c>
      <c r="X18" s="461">
        <f t="shared" si="7"/>
        <v>0</v>
      </c>
      <c r="Y18" s="461">
        <f t="shared" si="7"/>
        <v>0</v>
      </c>
      <c r="Z18" s="461">
        <f t="shared" si="7"/>
        <v>0</v>
      </c>
      <c r="AA18" s="461">
        <f t="shared" si="7"/>
        <v>0</v>
      </c>
      <c r="AB18" s="461">
        <f t="shared" si="7"/>
        <v>0</v>
      </c>
      <c r="AC18" s="461">
        <f t="shared" si="7"/>
        <v>0</v>
      </c>
      <c r="AD18" s="461">
        <f t="shared" si="7"/>
        <v>0</v>
      </c>
      <c r="AE18" s="461">
        <f t="shared" si="7"/>
        <v>0</v>
      </c>
      <c r="AF18" s="461">
        <f t="shared" si="7"/>
        <v>0</v>
      </c>
      <c r="AG18" s="461">
        <f t="shared" si="7"/>
        <v>0</v>
      </c>
      <c r="AH18" s="461">
        <f t="shared" si="7"/>
        <v>0</v>
      </c>
      <c r="AI18" s="344">
        <f t="shared" si="6"/>
        <v>0</v>
      </c>
      <c r="AJ18" s="67"/>
    </row>
    <row r="19" spans="1:37" s="37" customFormat="1">
      <c r="A19" s="115"/>
      <c r="B19" s="133" t="s">
        <v>19</v>
      </c>
      <c r="C19" s="133" t="s">
        <v>25</v>
      </c>
      <c r="D19" s="419" t="s">
        <v>178</v>
      </c>
      <c r="E19" s="460">
        <f>E8*E16</f>
        <v>0</v>
      </c>
      <c r="F19" s="461">
        <f t="shared" ref="F19:AG19" si="8">F8*F16</f>
        <v>0</v>
      </c>
      <c r="G19" s="461">
        <f t="shared" si="8"/>
        <v>0</v>
      </c>
      <c r="H19" s="461">
        <f t="shared" si="8"/>
        <v>0</v>
      </c>
      <c r="I19" s="461">
        <f t="shared" si="8"/>
        <v>0</v>
      </c>
      <c r="J19" s="461">
        <f t="shared" si="8"/>
        <v>0</v>
      </c>
      <c r="K19" s="461">
        <f t="shared" si="8"/>
        <v>0</v>
      </c>
      <c r="L19" s="461">
        <f t="shared" si="8"/>
        <v>0</v>
      </c>
      <c r="M19" s="461">
        <f t="shared" si="8"/>
        <v>0</v>
      </c>
      <c r="N19" s="461">
        <f t="shared" si="8"/>
        <v>0</v>
      </c>
      <c r="O19" s="461">
        <f t="shared" si="8"/>
        <v>0</v>
      </c>
      <c r="P19" s="461">
        <f t="shared" si="8"/>
        <v>0</v>
      </c>
      <c r="Q19" s="461">
        <f t="shared" si="8"/>
        <v>0</v>
      </c>
      <c r="R19" s="461">
        <f t="shared" si="8"/>
        <v>0</v>
      </c>
      <c r="S19" s="461">
        <f t="shared" si="8"/>
        <v>0</v>
      </c>
      <c r="T19" s="461">
        <f t="shared" si="8"/>
        <v>0</v>
      </c>
      <c r="U19" s="461">
        <f t="shared" si="8"/>
        <v>0</v>
      </c>
      <c r="V19" s="461">
        <f t="shared" si="8"/>
        <v>0</v>
      </c>
      <c r="W19" s="461">
        <f t="shared" si="8"/>
        <v>0</v>
      </c>
      <c r="X19" s="461">
        <f t="shared" si="8"/>
        <v>0</v>
      </c>
      <c r="Y19" s="461">
        <f t="shared" si="8"/>
        <v>0</v>
      </c>
      <c r="Z19" s="461">
        <f t="shared" si="8"/>
        <v>0</v>
      </c>
      <c r="AA19" s="461">
        <f t="shared" si="8"/>
        <v>0</v>
      </c>
      <c r="AB19" s="461">
        <f t="shared" si="8"/>
        <v>0</v>
      </c>
      <c r="AC19" s="461">
        <f t="shared" si="8"/>
        <v>0</v>
      </c>
      <c r="AD19" s="461">
        <f t="shared" si="8"/>
        <v>0</v>
      </c>
      <c r="AE19" s="461">
        <f t="shared" si="8"/>
        <v>0</v>
      </c>
      <c r="AF19" s="461">
        <f t="shared" si="8"/>
        <v>0</v>
      </c>
      <c r="AG19" s="461">
        <f t="shared" si="8"/>
        <v>0</v>
      </c>
      <c r="AH19" s="461">
        <f>AH8*AH16</f>
        <v>0</v>
      </c>
      <c r="AI19" s="344">
        <f t="shared" si="6"/>
        <v>0</v>
      </c>
      <c r="AJ19" s="67"/>
      <c r="AK19" s="102"/>
    </row>
    <row r="20" spans="1:37" s="407" customFormat="1">
      <c r="A20" s="200"/>
      <c r="B20" s="401" t="s">
        <v>154</v>
      </c>
      <c r="C20" s="401" t="s">
        <v>307</v>
      </c>
      <c r="D20" s="402" t="s">
        <v>178</v>
      </c>
      <c r="E20" s="403">
        <f>'3. DL invest.n.pl.AR pr.'!F25*E16</f>
        <v>0</v>
      </c>
      <c r="F20" s="404">
        <f>'3. DL invest.n.pl.AR pr.'!G25*F16</f>
        <v>0</v>
      </c>
      <c r="G20" s="404">
        <f>'3. DL invest.n.pl.AR pr.'!H25*G16</f>
        <v>0</v>
      </c>
      <c r="H20" s="404">
        <f>'3. DL invest.n.pl.AR pr.'!I25*H16</f>
        <v>0</v>
      </c>
      <c r="I20" s="404">
        <f>'3. DL invest.n.pl.AR pr.'!J25*I16</f>
        <v>0</v>
      </c>
      <c r="J20" s="404">
        <f>'3. DL invest.n.pl.AR pr.'!K25*J16</f>
        <v>0</v>
      </c>
      <c r="K20" s="404">
        <f>'3. DL invest.n.pl.AR pr.'!L25*K16</f>
        <v>0</v>
      </c>
      <c r="L20" s="404">
        <f>'3. DL invest.n.pl.AR pr.'!M25*L16</f>
        <v>0</v>
      </c>
      <c r="M20" s="404">
        <f>'3. DL invest.n.pl.AR pr.'!N25*M16</f>
        <v>0</v>
      </c>
      <c r="N20" s="404">
        <f>'3. DL invest.n.pl.AR pr.'!O25*N16</f>
        <v>0</v>
      </c>
      <c r="O20" s="404">
        <f>'3. DL invest.n.pl.AR pr.'!P25*O16</f>
        <v>0</v>
      </c>
      <c r="P20" s="404">
        <f>'3. DL invest.n.pl.AR pr.'!Q25*P16</f>
        <v>0</v>
      </c>
      <c r="Q20" s="404">
        <f>'3. DL invest.n.pl.AR pr.'!R25*Q16</f>
        <v>0</v>
      </c>
      <c r="R20" s="404">
        <f>'3. DL invest.n.pl.AR pr.'!S25*R16</f>
        <v>0</v>
      </c>
      <c r="S20" s="404">
        <f>'3. DL invest.n.pl.AR pr.'!T25*S16</f>
        <v>0</v>
      </c>
      <c r="T20" s="404">
        <f>'3. DL invest.n.pl.AR pr.'!U25*T16</f>
        <v>0</v>
      </c>
      <c r="U20" s="404">
        <f>'3. DL invest.n.pl.AR pr.'!V25*U16</f>
        <v>0</v>
      </c>
      <c r="V20" s="404">
        <f>'3. DL invest.n.pl.AR pr.'!W25*V16</f>
        <v>0</v>
      </c>
      <c r="W20" s="404">
        <f>'3. DL invest.n.pl.AR pr.'!X25*W16</f>
        <v>0</v>
      </c>
      <c r="X20" s="404">
        <f>'3. DL invest.n.pl.AR pr.'!Y25*X16</f>
        <v>0</v>
      </c>
      <c r="Y20" s="404">
        <f>'3. DL invest.n.pl.AR pr.'!Z25*Y16</f>
        <v>0</v>
      </c>
      <c r="Z20" s="404">
        <f>'3. DL invest.n.pl.AR pr.'!AA25*Z16</f>
        <v>0</v>
      </c>
      <c r="AA20" s="404">
        <f>'3. DL invest.n.pl.AR pr.'!AB25*AA16</f>
        <v>0</v>
      </c>
      <c r="AB20" s="404">
        <f>'3. DL invest.n.pl.AR pr.'!AC25*AB16</f>
        <v>0</v>
      </c>
      <c r="AC20" s="404">
        <f>'3. DL invest.n.pl.AR pr.'!AD25*AC16</f>
        <v>0</v>
      </c>
      <c r="AD20" s="404">
        <f>'3. DL invest.n.pl.AR pr.'!AE25*AD16</f>
        <v>0</v>
      </c>
      <c r="AE20" s="404">
        <f>'3. DL invest.n.pl.AR pr.'!AF25*AE16</f>
        <v>0</v>
      </c>
      <c r="AF20" s="404">
        <f>'3. DL invest.n.pl.AR pr.'!AG25*AF16</f>
        <v>0</v>
      </c>
      <c r="AG20" s="404">
        <f>'3. DL invest.n.pl.AR pr.'!AH25*AG16</f>
        <v>0</v>
      </c>
      <c r="AH20" s="404">
        <f>'3. DL invest.n.pl.AR pr.'!AI25*AH16</f>
        <v>0</v>
      </c>
      <c r="AI20" s="400">
        <f t="shared" si="6"/>
        <v>0</v>
      </c>
      <c r="AJ20" s="405"/>
      <c r="AK20" s="406"/>
    </row>
    <row r="21" spans="1:37" s="40" customFormat="1">
      <c r="A21" s="117"/>
      <c r="B21" s="37" t="s">
        <v>22</v>
      </c>
      <c r="C21" s="133" t="s">
        <v>27</v>
      </c>
      <c r="D21" s="419" t="s">
        <v>178</v>
      </c>
      <c r="E21" s="342">
        <f t="shared" ref="E21:AH21" si="9">E10*E16</f>
        <v>0</v>
      </c>
      <c r="F21" s="343">
        <f t="shared" si="9"/>
        <v>0</v>
      </c>
      <c r="G21" s="343">
        <f t="shared" si="9"/>
        <v>0</v>
      </c>
      <c r="H21" s="343">
        <f t="shared" si="9"/>
        <v>0</v>
      </c>
      <c r="I21" s="343">
        <f t="shared" si="9"/>
        <v>0</v>
      </c>
      <c r="J21" s="343">
        <f t="shared" si="9"/>
        <v>0</v>
      </c>
      <c r="K21" s="343">
        <f t="shared" si="9"/>
        <v>0</v>
      </c>
      <c r="L21" s="343">
        <f t="shared" si="9"/>
        <v>0</v>
      </c>
      <c r="M21" s="343">
        <f t="shared" si="9"/>
        <v>0</v>
      </c>
      <c r="N21" s="343">
        <f t="shared" si="9"/>
        <v>0</v>
      </c>
      <c r="O21" s="343">
        <f t="shared" si="9"/>
        <v>0</v>
      </c>
      <c r="P21" s="343">
        <f t="shared" si="9"/>
        <v>0</v>
      </c>
      <c r="Q21" s="343">
        <f t="shared" si="9"/>
        <v>0</v>
      </c>
      <c r="R21" s="343">
        <f t="shared" si="9"/>
        <v>0</v>
      </c>
      <c r="S21" s="343">
        <f t="shared" si="9"/>
        <v>0</v>
      </c>
      <c r="T21" s="343">
        <f t="shared" si="9"/>
        <v>0</v>
      </c>
      <c r="U21" s="343">
        <f t="shared" si="9"/>
        <v>0</v>
      </c>
      <c r="V21" s="343">
        <f t="shared" si="9"/>
        <v>0</v>
      </c>
      <c r="W21" s="343">
        <f t="shared" si="9"/>
        <v>0</v>
      </c>
      <c r="X21" s="343">
        <f t="shared" si="9"/>
        <v>0</v>
      </c>
      <c r="Y21" s="343">
        <f t="shared" si="9"/>
        <v>0</v>
      </c>
      <c r="Z21" s="343">
        <f t="shared" si="9"/>
        <v>0</v>
      </c>
      <c r="AA21" s="343">
        <f t="shared" si="9"/>
        <v>0</v>
      </c>
      <c r="AB21" s="343">
        <f t="shared" si="9"/>
        <v>0</v>
      </c>
      <c r="AC21" s="343">
        <f t="shared" si="9"/>
        <v>0</v>
      </c>
      <c r="AD21" s="343">
        <f t="shared" si="9"/>
        <v>0</v>
      </c>
      <c r="AE21" s="343">
        <f t="shared" si="9"/>
        <v>0</v>
      </c>
      <c r="AF21" s="343">
        <f t="shared" si="9"/>
        <v>0</v>
      </c>
      <c r="AG21" s="343">
        <f t="shared" si="9"/>
        <v>0</v>
      </c>
      <c r="AH21" s="343">
        <f t="shared" si="9"/>
        <v>0</v>
      </c>
      <c r="AI21" s="344">
        <f t="shared" si="6"/>
        <v>0</v>
      </c>
      <c r="AJ21" s="68"/>
    </row>
    <row r="22" spans="1:37" s="40" customFormat="1">
      <c r="A22" s="159"/>
      <c r="B22" s="125" t="s">
        <v>23</v>
      </c>
      <c r="C22" s="125" t="s">
        <v>29</v>
      </c>
      <c r="D22" s="322" t="s">
        <v>178</v>
      </c>
      <c r="E22" s="345">
        <f t="shared" ref="E22:AH22" si="10">E11*E16</f>
        <v>0</v>
      </c>
      <c r="F22" s="346">
        <f t="shared" si="10"/>
        <v>0</v>
      </c>
      <c r="G22" s="346">
        <f t="shared" si="10"/>
        <v>0</v>
      </c>
      <c r="H22" s="346">
        <f t="shared" si="10"/>
        <v>0</v>
      </c>
      <c r="I22" s="346">
        <f t="shared" si="10"/>
        <v>0</v>
      </c>
      <c r="J22" s="346">
        <f t="shared" si="10"/>
        <v>0</v>
      </c>
      <c r="K22" s="346">
        <f t="shared" si="10"/>
        <v>0</v>
      </c>
      <c r="L22" s="346">
        <f t="shared" si="10"/>
        <v>0</v>
      </c>
      <c r="M22" s="346">
        <f t="shared" si="10"/>
        <v>0</v>
      </c>
      <c r="N22" s="346">
        <f t="shared" si="10"/>
        <v>0</v>
      </c>
      <c r="O22" s="346">
        <f t="shared" si="10"/>
        <v>0</v>
      </c>
      <c r="P22" s="346">
        <f t="shared" si="10"/>
        <v>0</v>
      </c>
      <c r="Q22" s="346">
        <f t="shared" si="10"/>
        <v>0</v>
      </c>
      <c r="R22" s="346">
        <f t="shared" si="10"/>
        <v>0</v>
      </c>
      <c r="S22" s="346">
        <f t="shared" si="10"/>
        <v>0</v>
      </c>
      <c r="T22" s="346">
        <f t="shared" si="10"/>
        <v>0</v>
      </c>
      <c r="U22" s="346">
        <f t="shared" si="10"/>
        <v>0</v>
      </c>
      <c r="V22" s="346">
        <f t="shared" si="10"/>
        <v>0</v>
      </c>
      <c r="W22" s="346">
        <f t="shared" si="10"/>
        <v>0</v>
      </c>
      <c r="X22" s="346">
        <f t="shared" si="10"/>
        <v>0</v>
      </c>
      <c r="Y22" s="346">
        <f t="shared" si="10"/>
        <v>0</v>
      </c>
      <c r="Z22" s="346">
        <f t="shared" si="10"/>
        <v>0</v>
      </c>
      <c r="AA22" s="346">
        <f t="shared" si="10"/>
        <v>0</v>
      </c>
      <c r="AB22" s="346">
        <f t="shared" si="10"/>
        <v>0</v>
      </c>
      <c r="AC22" s="346">
        <f t="shared" si="10"/>
        <v>0</v>
      </c>
      <c r="AD22" s="346">
        <f t="shared" si="10"/>
        <v>0</v>
      </c>
      <c r="AE22" s="346">
        <f t="shared" si="10"/>
        <v>0</v>
      </c>
      <c r="AF22" s="346">
        <f t="shared" si="10"/>
        <v>0</v>
      </c>
      <c r="AG22" s="346">
        <f t="shared" si="10"/>
        <v>0</v>
      </c>
      <c r="AH22" s="346">
        <f t="shared" si="10"/>
        <v>0</v>
      </c>
      <c r="AI22" s="347">
        <f>SUM(E22:AH22)</f>
        <v>0</v>
      </c>
      <c r="AJ22" s="131"/>
    </row>
    <row r="23" spans="1:37" s="40" customFormat="1">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68"/>
    </row>
    <row r="24" spans="1:37" s="15" customFormat="1" ht="15">
      <c r="A24" s="323">
        <v>3</v>
      </c>
      <c r="B24" s="324" t="s">
        <v>30</v>
      </c>
      <c r="C24" s="324"/>
      <c r="D24" s="324"/>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6"/>
      <c r="AJ24" s="67"/>
    </row>
    <row r="25" spans="1:37">
      <c r="A25" s="37"/>
      <c r="B25" s="37"/>
      <c r="C25" s="37"/>
      <c r="D25" s="148"/>
      <c r="E25" s="148"/>
      <c r="F25" s="191" t="s">
        <v>31</v>
      </c>
      <c r="G25" s="190"/>
      <c r="H25" s="264" t="s">
        <v>32</v>
      </c>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K25" s="11"/>
    </row>
    <row r="26" spans="1:37" s="18" customFormat="1">
      <c r="A26" s="40"/>
      <c r="B26" s="133" t="s">
        <v>33</v>
      </c>
      <c r="C26" s="37" t="s">
        <v>279</v>
      </c>
      <c r="D26" s="37" t="s">
        <v>178</v>
      </c>
      <c r="E26" s="160"/>
      <c r="F26" s="743">
        <f>AI6</f>
        <v>0</v>
      </c>
      <c r="G26" s="158"/>
      <c r="H26" s="743">
        <f>AI17</f>
        <v>0</v>
      </c>
      <c r="I26" s="37"/>
      <c r="J26" s="37"/>
      <c r="K26" s="37"/>
      <c r="L26" s="37"/>
      <c r="M26" s="37"/>
      <c r="N26" s="37"/>
      <c r="O26" s="37"/>
      <c r="P26" s="37"/>
      <c r="Q26" s="37"/>
      <c r="R26" s="37"/>
      <c r="S26" s="37"/>
      <c r="T26" s="37"/>
      <c r="U26" s="37"/>
      <c r="V26" s="37"/>
      <c r="W26" s="37"/>
      <c r="X26" s="37"/>
      <c r="Y26" s="37"/>
      <c r="Z26" s="37"/>
      <c r="AA26" s="40"/>
      <c r="AB26" s="40"/>
      <c r="AC26" s="40"/>
      <c r="AD26" s="40"/>
      <c r="AE26" s="40"/>
      <c r="AF26" s="40"/>
      <c r="AG26" s="40"/>
      <c r="AH26" s="40"/>
      <c r="AI26" s="40"/>
      <c r="AJ26" s="40"/>
      <c r="AK26" s="17"/>
    </row>
    <row r="27" spans="1:37" s="18" customFormat="1">
      <c r="A27" s="40"/>
      <c r="B27" s="133" t="s">
        <v>34</v>
      </c>
      <c r="C27" s="37" t="s">
        <v>313</v>
      </c>
      <c r="D27" s="37" t="s">
        <v>178</v>
      </c>
      <c r="E27" s="160"/>
      <c r="F27" s="735">
        <f>AI7</f>
        <v>0</v>
      </c>
      <c r="G27" s="158"/>
      <c r="H27" s="735">
        <f>AI18</f>
        <v>0</v>
      </c>
      <c r="I27" s="37"/>
      <c r="J27" s="37"/>
      <c r="K27" s="37"/>
      <c r="L27" s="37"/>
      <c r="M27" s="37"/>
      <c r="N27" s="37"/>
      <c r="O27" s="37"/>
      <c r="P27" s="37"/>
      <c r="Q27" s="37"/>
      <c r="R27" s="37"/>
      <c r="S27" s="37"/>
      <c r="T27" s="37"/>
      <c r="U27" s="37"/>
      <c r="V27" s="37"/>
      <c r="W27" s="37"/>
      <c r="X27" s="37"/>
      <c r="Y27" s="37"/>
      <c r="Z27" s="37"/>
      <c r="AA27" s="40"/>
      <c r="AB27" s="40"/>
      <c r="AC27" s="40"/>
      <c r="AD27" s="40"/>
      <c r="AE27" s="40"/>
      <c r="AF27" s="40"/>
      <c r="AG27" s="40"/>
      <c r="AH27" s="40"/>
      <c r="AI27" s="40"/>
      <c r="AJ27" s="40"/>
    </row>
    <row r="28" spans="1:37" s="18" customFormat="1">
      <c r="A28" s="40"/>
      <c r="B28" s="133" t="s">
        <v>35</v>
      </c>
      <c r="C28" s="431" t="s">
        <v>324</v>
      </c>
      <c r="D28" s="133" t="s">
        <v>178</v>
      </c>
      <c r="E28" s="160"/>
      <c r="F28" s="735">
        <f>AI9</f>
        <v>0</v>
      </c>
      <c r="G28" s="158"/>
      <c r="H28" s="735">
        <f>AI20</f>
        <v>0</v>
      </c>
      <c r="I28" s="37"/>
      <c r="J28" s="37"/>
      <c r="K28" s="37"/>
      <c r="L28" s="37"/>
      <c r="M28" s="37"/>
      <c r="N28" s="37"/>
      <c r="O28" s="37"/>
      <c r="P28" s="37"/>
      <c r="Q28" s="37"/>
      <c r="R28" s="37"/>
      <c r="S28" s="37"/>
      <c r="T28" s="37"/>
      <c r="U28" s="37"/>
      <c r="V28" s="37"/>
      <c r="W28" s="37"/>
      <c r="X28" s="37"/>
      <c r="Y28" s="37"/>
      <c r="Z28" s="37"/>
      <c r="AA28" s="40"/>
      <c r="AB28" s="40"/>
      <c r="AC28" s="40"/>
      <c r="AD28" s="40"/>
      <c r="AE28" s="40"/>
      <c r="AF28" s="40"/>
      <c r="AG28" s="40"/>
      <c r="AH28" s="40"/>
      <c r="AI28" s="40"/>
      <c r="AJ28" s="40"/>
      <c r="AK28" s="21"/>
    </row>
    <row r="29" spans="1:37" s="18" customFormat="1">
      <c r="A29" s="40"/>
      <c r="B29" s="37" t="s">
        <v>36</v>
      </c>
      <c r="C29" s="133" t="s">
        <v>10</v>
      </c>
      <c r="D29" s="133" t="s">
        <v>178</v>
      </c>
      <c r="E29" s="160"/>
      <c r="F29" s="735">
        <f>AI10</f>
        <v>0</v>
      </c>
      <c r="G29" s="158"/>
      <c r="H29" s="735">
        <f>AI21</f>
        <v>0</v>
      </c>
      <c r="I29" s="37"/>
      <c r="J29" s="37"/>
      <c r="K29" s="37"/>
      <c r="L29" s="37"/>
      <c r="M29" s="37"/>
      <c r="N29" s="37"/>
      <c r="O29" s="37"/>
      <c r="P29" s="37"/>
      <c r="Q29" s="37"/>
      <c r="R29" s="37"/>
      <c r="S29" s="37"/>
      <c r="T29" s="37"/>
      <c r="U29" s="37"/>
      <c r="V29" s="37"/>
      <c r="W29" s="37"/>
      <c r="X29" s="37"/>
      <c r="Y29" s="37"/>
      <c r="Z29" s="37"/>
      <c r="AA29" s="40"/>
      <c r="AB29" s="40"/>
      <c r="AC29" s="40"/>
      <c r="AD29" s="40"/>
      <c r="AE29" s="40"/>
      <c r="AF29" s="40"/>
      <c r="AG29" s="40"/>
      <c r="AH29" s="40"/>
      <c r="AI29" s="40"/>
      <c r="AJ29" s="40"/>
    </row>
    <row r="30" spans="1:37" s="18" customFormat="1">
      <c r="A30" s="40"/>
      <c r="B30" s="37" t="s">
        <v>81</v>
      </c>
      <c r="C30" s="37" t="s">
        <v>12</v>
      </c>
      <c r="D30" s="37" t="s">
        <v>178</v>
      </c>
      <c r="E30" s="160"/>
      <c r="F30" s="735">
        <f>AI11</f>
        <v>0</v>
      </c>
      <c r="G30" s="158"/>
      <c r="H30" s="735">
        <f>AI22</f>
        <v>0</v>
      </c>
      <c r="I30" s="37"/>
      <c r="J30" s="37"/>
      <c r="K30" s="37"/>
      <c r="L30" s="37"/>
      <c r="M30" s="37"/>
      <c r="N30" s="37"/>
      <c r="O30" s="37"/>
      <c r="P30" s="37"/>
      <c r="Q30" s="37"/>
      <c r="R30" s="37"/>
      <c r="S30" s="37"/>
      <c r="T30" s="37"/>
      <c r="U30" s="37"/>
      <c r="V30" s="37"/>
      <c r="W30" s="37"/>
      <c r="X30" s="37"/>
      <c r="Y30" s="37"/>
      <c r="Z30" s="37"/>
      <c r="AA30" s="40"/>
      <c r="AB30" s="40"/>
      <c r="AC30" s="40"/>
      <c r="AD30" s="40"/>
      <c r="AE30" s="40"/>
      <c r="AF30" s="40"/>
      <c r="AG30" s="40"/>
      <c r="AH30" s="40"/>
      <c r="AI30" s="40"/>
      <c r="AJ30" s="40"/>
    </row>
    <row r="31" spans="1:37" s="40" customFormat="1">
      <c r="E31" s="160"/>
      <c r="F31" s="628"/>
      <c r="G31" s="158"/>
      <c r="H31" s="628"/>
      <c r="I31" s="37"/>
      <c r="J31" s="37"/>
      <c r="K31" s="37"/>
      <c r="L31" s="37"/>
      <c r="M31" s="37"/>
      <c r="N31" s="37"/>
      <c r="O31" s="37"/>
      <c r="P31" s="37"/>
      <c r="Q31" s="37"/>
      <c r="R31" s="37"/>
      <c r="S31" s="37"/>
      <c r="T31" s="37"/>
      <c r="U31" s="37"/>
      <c r="V31" s="37"/>
      <c r="W31" s="37"/>
      <c r="X31" s="37"/>
      <c r="Y31" s="37"/>
      <c r="Z31" s="37"/>
    </row>
    <row r="32" spans="1:37" s="15" customFormat="1" ht="15">
      <c r="A32" s="323">
        <v>4</v>
      </c>
      <c r="B32" s="324" t="s">
        <v>38</v>
      </c>
      <c r="C32" s="324"/>
      <c r="D32" s="325"/>
      <c r="E32" s="325"/>
      <c r="F32" s="325"/>
      <c r="G32" s="325"/>
      <c r="H32" s="326"/>
      <c r="I32" s="37"/>
      <c r="J32" s="37"/>
      <c r="K32" s="37"/>
      <c r="L32" s="37"/>
      <c r="M32" s="37"/>
      <c r="N32" s="37"/>
      <c r="O32" s="37"/>
      <c r="P32" s="37"/>
      <c r="Q32" s="37"/>
      <c r="R32" s="37"/>
      <c r="S32" s="37"/>
      <c r="T32" s="37"/>
      <c r="U32" s="37"/>
      <c r="V32" s="37"/>
      <c r="W32" s="37"/>
      <c r="X32" s="37"/>
      <c r="Y32" s="37"/>
      <c r="Z32" s="37"/>
      <c r="AA32" s="40"/>
      <c r="AB32" s="40"/>
      <c r="AC32" s="40"/>
      <c r="AD32" s="40"/>
      <c r="AE32" s="40"/>
      <c r="AF32" s="40"/>
      <c r="AG32" s="40"/>
      <c r="AH32" s="40"/>
      <c r="AI32" s="40"/>
      <c r="AJ32" s="40"/>
      <c r="AK32" s="67"/>
    </row>
    <row r="33" spans="1:37" s="37" customFormat="1" ht="38.25">
      <c r="D33" s="148"/>
      <c r="E33" s="148"/>
      <c r="F33" s="348" t="s">
        <v>335</v>
      </c>
      <c r="G33" s="349" t="s">
        <v>336</v>
      </c>
      <c r="H33" s="148"/>
      <c r="AA33" s="40"/>
      <c r="AB33" s="40"/>
      <c r="AC33" s="40"/>
      <c r="AD33" s="40"/>
      <c r="AE33" s="40"/>
      <c r="AF33" s="40"/>
      <c r="AG33" s="40"/>
      <c r="AH33" s="40"/>
      <c r="AI33" s="40"/>
      <c r="AJ33" s="40"/>
      <c r="AK33" s="67"/>
    </row>
    <row r="34" spans="1:37" s="40" customFormat="1">
      <c r="B34" s="744" t="s">
        <v>39</v>
      </c>
      <c r="C34" s="123" t="s">
        <v>73</v>
      </c>
      <c r="D34" s="420"/>
      <c r="E34" s="420"/>
      <c r="F34" s="745">
        <f>H30</f>
        <v>0</v>
      </c>
      <c r="G34" s="640">
        <f>F34</f>
        <v>0</v>
      </c>
      <c r="H34" s="332"/>
      <c r="I34" s="37"/>
      <c r="J34" s="37"/>
      <c r="K34" s="37"/>
      <c r="L34" s="37"/>
      <c r="M34" s="37"/>
      <c r="N34" s="37"/>
      <c r="O34" s="37"/>
      <c r="P34" s="37"/>
      <c r="Q34" s="37"/>
      <c r="R34" s="37"/>
      <c r="S34" s="37"/>
      <c r="T34" s="37"/>
      <c r="U34" s="37"/>
      <c r="V34" s="37"/>
      <c r="W34" s="37"/>
      <c r="X34" s="37"/>
      <c r="Y34" s="37"/>
      <c r="Z34" s="37"/>
    </row>
    <row r="35" spans="1:37" s="40" customFormat="1">
      <c r="B35" s="132" t="s">
        <v>56</v>
      </c>
      <c r="C35" s="133" t="s">
        <v>74</v>
      </c>
      <c r="D35" s="145"/>
      <c r="E35" s="145"/>
      <c r="F35" s="746" t="e">
        <f>IRR(E11:AH11,-20%)</f>
        <v>#NUM!</v>
      </c>
      <c r="G35" s="747" t="e">
        <f>F35</f>
        <v>#NUM!</v>
      </c>
      <c r="H35" s="332"/>
      <c r="I35" s="37"/>
      <c r="J35" s="37"/>
      <c r="K35" s="37"/>
      <c r="L35" s="37"/>
      <c r="M35" s="37"/>
      <c r="N35" s="37"/>
      <c r="O35" s="37"/>
      <c r="P35" s="37"/>
      <c r="Q35" s="37"/>
      <c r="R35" s="37"/>
      <c r="S35" s="37"/>
      <c r="T35" s="37"/>
      <c r="U35" s="37"/>
      <c r="V35" s="37"/>
      <c r="W35" s="37"/>
      <c r="X35" s="37"/>
      <c r="Y35" s="37"/>
      <c r="Z35" s="37"/>
      <c r="AK35" s="78"/>
    </row>
    <row r="36" spans="1:37" s="40" customFormat="1">
      <c r="B36" s="132" t="s">
        <v>41</v>
      </c>
      <c r="C36" s="37" t="s">
        <v>334</v>
      </c>
      <c r="D36" s="145"/>
      <c r="E36" s="145"/>
      <c r="F36" s="748">
        <f>$H$26+$H$27+$H$29</f>
        <v>0</v>
      </c>
      <c r="G36" s="641">
        <f>F36</f>
        <v>0</v>
      </c>
      <c r="H36" s="37"/>
      <c r="I36" s="37"/>
      <c r="J36" s="37"/>
      <c r="K36" s="37"/>
      <c r="L36" s="37"/>
      <c r="M36" s="37"/>
      <c r="N36" s="37"/>
      <c r="O36" s="37"/>
      <c r="P36" s="37"/>
      <c r="Q36" s="37"/>
      <c r="R36" s="37"/>
      <c r="S36" s="37"/>
      <c r="T36" s="37"/>
      <c r="U36" s="37"/>
      <c r="V36" s="37"/>
      <c r="W36" s="37"/>
      <c r="X36" s="37"/>
      <c r="Y36" s="37"/>
      <c r="Z36" s="37"/>
    </row>
    <row r="37" spans="1:37" s="40" customFormat="1">
      <c r="B37" s="132" t="s">
        <v>54</v>
      </c>
      <c r="C37" s="133" t="s">
        <v>99</v>
      </c>
      <c r="D37" s="145"/>
      <c r="E37" s="145"/>
      <c r="F37" s="748">
        <f>H28+$F$36</f>
        <v>0</v>
      </c>
      <c r="G37" s="641">
        <f>H28</f>
        <v>0</v>
      </c>
      <c r="H37" s="37"/>
      <c r="I37" s="37"/>
      <c r="J37" s="37"/>
      <c r="K37" s="37"/>
      <c r="L37" s="37"/>
      <c r="M37" s="37"/>
      <c r="N37" s="37"/>
      <c r="O37" s="37"/>
      <c r="P37" s="37"/>
      <c r="Q37" s="37"/>
      <c r="R37" s="37"/>
      <c r="S37" s="37"/>
      <c r="T37" s="37"/>
      <c r="U37" s="37"/>
      <c r="V37" s="37"/>
      <c r="W37" s="37"/>
      <c r="X37" s="37"/>
      <c r="Y37" s="37"/>
      <c r="Z37" s="37"/>
      <c r="AK37" s="78"/>
    </row>
    <row r="38" spans="1:37" s="40" customFormat="1">
      <c r="B38" s="132" t="s">
        <v>43</v>
      </c>
      <c r="C38" s="37" t="s">
        <v>100</v>
      </c>
      <c r="D38" s="145"/>
      <c r="E38" s="145"/>
      <c r="F38" s="746">
        <f>IF(HIDDEN!I2=2,IF(F37/H28&lt;0%,0%,F37/H28),100%)</f>
        <v>1</v>
      </c>
      <c r="G38" s="747" t="e">
        <f>G37/H28</f>
        <v>#DIV/0!</v>
      </c>
      <c r="H38" s="332" t="s">
        <v>345</v>
      </c>
      <c r="I38" s="37"/>
      <c r="J38" s="37"/>
      <c r="K38" s="37"/>
      <c r="L38" s="37"/>
      <c r="M38" s="37"/>
      <c r="N38" s="37"/>
      <c r="O38" s="37"/>
      <c r="P38" s="37"/>
      <c r="Q38" s="37"/>
      <c r="R38" s="37"/>
      <c r="S38" s="37"/>
      <c r="T38" s="37"/>
      <c r="U38" s="37"/>
      <c r="V38" s="37"/>
      <c r="W38" s="37"/>
      <c r="X38" s="37"/>
      <c r="Y38" s="37"/>
      <c r="Z38" s="37"/>
    </row>
    <row r="39" spans="1:37" s="40" customFormat="1">
      <c r="B39" s="132" t="s">
        <v>44</v>
      </c>
      <c r="C39" s="133" t="s">
        <v>101</v>
      </c>
      <c r="D39" s="145"/>
      <c r="E39" s="145"/>
      <c r="F39" s="748">
        <f>'8. AL budžets kopā'!E55</f>
        <v>0</v>
      </c>
      <c r="G39" s="641">
        <f>F39</f>
        <v>0</v>
      </c>
      <c r="H39" s="37"/>
      <c r="I39" s="37"/>
      <c r="J39" s="37"/>
      <c r="K39" s="37"/>
      <c r="L39" s="37"/>
      <c r="M39" s="37"/>
      <c r="N39" s="37"/>
      <c r="O39" s="37"/>
      <c r="P39" s="37"/>
      <c r="Q39" s="37"/>
      <c r="R39" s="37"/>
      <c r="S39" s="37"/>
      <c r="T39" s="37"/>
      <c r="U39" s="37"/>
      <c r="V39" s="37"/>
      <c r="W39" s="37"/>
      <c r="X39" s="37"/>
      <c r="Y39" s="37"/>
      <c r="Z39" s="37"/>
      <c r="AK39" s="78"/>
    </row>
    <row r="40" spans="1:37" s="40" customFormat="1">
      <c r="B40" s="132" t="s">
        <v>77</v>
      </c>
      <c r="C40" s="37" t="s">
        <v>102</v>
      </c>
      <c r="D40" s="145"/>
      <c r="E40" s="145"/>
      <c r="F40" s="748">
        <f>IF(F36&gt;0, F39*F38, 0)</f>
        <v>0</v>
      </c>
      <c r="G40" s="641" t="e">
        <f>IF(G36&lt;=0, G39*G38, 0)</f>
        <v>#DIV/0!</v>
      </c>
      <c r="H40" s="37"/>
      <c r="I40" s="37"/>
      <c r="J40" s="37"/>
      <c r="K40" s="37"/>
      <c r="L40" s="37"/>
      <c r="M40" s="37"/>
      <c r="N40" s="37"/>
      <c r="O40" s="37"/>
      <c r="P40" s="37"/>
      <c r="Q40" s="37"/>
      <c r="R40" s="37"/>
      <c r="S40" s="37"/>
      <c r="T40" s="37"/>
      <c r="U40" s="37"/>
      <c r="V40" s="37"/>
      <c r="W40" s="37"/>
      <c r="X40" s="37"/>
      <c r="Y40" s="37"/>
      <c r="Z40" s="37"/>
    </row>
    <row r="41" spans="1:37" s="40" customFormat="1">
      <c r="B41" s="749" t="s">
        <v>78</v>
      </c>
      <c r="C41" s="421" t="s">
        <v>190</v>
      </c>
      <c r="D41" s="422"/>
      <c r="E41" s="422"/>
      <c r="F41" s="748" t="e">
        <f>F40*'8. AL budžets kopā'!D62</f>
        <v>#DIV/0!</v>
      </c>
      <c r="G41" s="641" t="e">
        <f>G40*'8. AL budžets kopā'!$D$62</f>
        <v>#DIV/0!</v>
      </c>
      <c r="H41" s="37"/>
      <c r="I41" s="37"/>
      <c r="J41" s="37"/>
      <c r="K41" s="37"/>
      <c r="L41" s="37"/>
      <c r="M41" s="37"/>
      <c r="N41" s="37"/>
      <c r="O41" s="37"/>
      <c r="P41" s="37"/>
      <c r="Q41" s="37"/>
      <c r="R41" s="37"/>
      <c r="S41" s="37"/>
      <c r="T41" s="37"/>
      <c r="U41" s="37"/>
      <c r="V41" s="37"/>
      <c r="W41" s="37"/>
      <c r="X41" s="37"/>
      <c r="Y41" s="37"/>
      <c r="Z41" s="37"/>
      <c r="AK41" s="78"/>
    </row>
    <row r="42" spans="1:37" s="40" customFormat="1">
      <c r="B42" s="59"/>
      <c r="C42" s="59"/>
      <c r="D42" s="160"/>
      <c r="E42" s="160"/>
      <c r="F42" s="160"/>
      <c r="G42" s="160"/>
      <c r="H42" s="37"/>
      <c r="I42" s="37"/>
      <c r="J42" s="37"/>
      <c r="K42" s="37"/>
      <c r="L42" s="37"/>
      <c r="M42" s="37"/>
      <c r="N42" s="37"/>
      <c r="O42" s="37"/>
      <c r="P42" s="37"/>
      <c r="Q42" s="37"/>
      <c r="R42" s="37"/>
      <c r="S42" s="37"/>
      <c r="T42" s="37"/>
      <c r="U42" s="37"/>
      <c r="V42" s="37"/>
      <c r="W42" s="37"/>
      <c r="X42" s="37"/>
      <c r="Y42" s="37"/>
      <c r="Z42" s="37"/>
      <c r="AK42" s="78"/>
    </row>
    <row r="43" spans="1:37" s="37" customFormat="1" ht="15">
      <c r="A43" s="323"/>
      <c r="B43" s="324"/>
      <c r="C43" s="324"/>
      <c r="D43" s="324"/>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6"/>
      <c r="AJ43" s="67"/>
    </row>
    <row r="44" spans="1:37" s="37" customFormat="1">
      <c r="C44" s="750"/>
      <c r="D44" s="93"/>
      <c r="AJ44" s="67"/>
    </row>
    <row r="45" spans="1:37" s="37" customFormat="1">
      <c r="A45" s="67"/>
      <c r="B45" s="67"/>
      <c r="C45" s="67"/>
      <c r="D45" s="161"/>
      <c r="E45" s="136"/>
      <c r="F45" s="136"/>
      <c r="G45" s="136"/>
      <c r="H45" s="67"/>
      <c r="I45" s="67"/>
      <c r="J45" s="67"/>
      <c r="K45" s="67"/>
      <c r="L45" s="67"/>
      <c r="M45" s="67"/>
      <c r="AJ45" s="67"/>
    </row>
    <row r="46" spans="1:37" s="37" customFormat="1">
      <c r="A46" s="67"/>
      <c r="B46" s="67"/>
      <c r="C46" s="67"/>
      <c r="D46" s="161"/>
      <c r="E46" s="136"/>
      <c r="F46" s="136"/>
      <c r="G46" s="136"/>
      <c r="H46" s="67"/>
      <c r="I46" s="67"/>
      <c r="J46" s="67"/>
      <c r="K46" s="67"/>
      <c r="L46" s="67"/>
      <c r="M46" s="67"/>
      <c r="N46" s="135"/>
      <c r="O46" s="67"/>
      <c r="P46" s="67"/>
      <c r="Q46" s="67"/>
      <c r="R46" s="67"/>
      <c r="S46" s="67"/>
      <c r="T46" s="67"/>
      <c r="U46" s="67"/>
      <c r="V46" s="67"/>
      <c r="W46" s="67"/>
      <c r="X46" s="67"/>
      <c r="Y46" s="67"/>
      <c r="Z46" s="67"/>
      <c r="AA46" s="67"/>
      <c r="AB46" s="67"/>
      <c r="AC46" s="67"/>
      <c r="AD46" s="67"/>
      <c r="AE46" s="67"/>
      <c r="AF46" s="67"/>
      <c r="AG46" s="67"/>
      <c r="AH46" s="67"/>
      <c r="AI46" s="67"/>
      <c r="AJ46" s="67"/>
    </row>
    <row r="47" spans="1:37" s="37" customFormat="1">
      <c r="A47" s="67"/>
      <c r="B47" s="67"/>
      <c r="C47" s="67"/>
      <c r="D47" s="161"/>
      <c r="E47" s="136"/>
      <c r="F47" s="136"/>
      <c r="G47" s="136"/>
      <c r="H47" s="67"/>
      <c r="I47" s="67"/>
      <c r="J47" s="67"/>
      <c r="K47" s="67"/>
      <c r="L47" s="67"/>
      <c r="M47" s="67"/>
      <c r="N47" s="135"/>
      <c r="O47" s="67"/>
      <c r="P47" s="67"/>
      <c r="Q47" s="67"/>
      <c r="R47" s="67"/>
      <c r="S47" s="67"/>
      <c r="T47" s="67"/>
      <c r="U47" s="67"/>
      <c r="V47" s="67"/>
      <c r="W47" s="67"/>
      <c r="X47" s="67"/>
      <c r="Y47" s="67"/>
      <c r="Z47" s="67"/>
      <c r="AA47" s="67"/>
      <c r="AB47" s="67"/>
      <c r="AC47" s="67"/>
      <c r="AD47" s="67"/>
      <c r="AE47" s="67"/>
      <c r="AF47" s="67"/>
      <c r="AG47" s="67"/>
      <c r="AH47" s="67"/>
      <c r="AI47" s="67"/>
      <c r="AJ47" s="67"/>
    </row>
    <row r="48" spans="1:37" s="37" customFormat="1">
      <c r="A48" s="67"/>
      <c r="B48" s="67"/>
      <c r="C48" s="67"/>
      <c r="D48" s="161"/>
      <c r="E48" s="136"/>
      <c r="F48" s="136"/>
      <c r="G48" s="136"/>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row>
    <row r="49" spans="1:36" s="37" customFormat="1">
      <c r="A49" s="67"/>
      <c r="B49" s="67"/>
      <c r="C49" s="67"/>
      <c r="D49" s="161"/>
      <c r="E49" s="136"/>
      <c r="F49" s="136"/>
      <c r="G49" s="136"/>
      <c r="H49" s="67"/>
      <c r="I49" s="67"/>
      <c r="J49" s="67"/>
      <c r="K49" s="67"/>
      <c r="L49" s="67"/>
      <c r="M49" s="67"/>
      <c r="Q49" s="67"/>
      <c r="R49" s="67"/>
      <c r="S49" s="67"/>
      <c r="T49" s="67"/>
      <c r="U49" s="67"/>
      <c r="V49" s="67"/>
      <c r="W49" s="67"/>
      <c r="X49" s="67"/>
      <c r="Y49" s="67"/>
      <c r="Z49" s="67"/>
      <c r="AA49" s="67"/>
      <c r="AB49" s="67"/>
      <c r="AC49" s="67"/>
      <c r="AD49" s="67"/>
      <c r="AE49" s="67"/>
      <c r="AF49" s="67"/>
      <c r="AG49" s="67"/>
      <c r="AH49" s="67"/>
      <c r="AI49" s="67"/>
      <c r="AJ49" s="67"/>
    </row>
    <row r="50" spans="1:36" s="37" customFormat="1">
      <c r="A50" s="67"/>
      <c r="B50" s="67"/>
      <c r="C50" s="67"/>
      <c r="D50" s="161"/>
      <c r="E50" s="136"/>
      <c r="F50" s="136"/>
      <c r="G50" s="136"/>
      <c r="H50" s="67"/>
      <c r="I50" s="67"/>
      <c r="J50" s="67"/>
      <c r="K50" s="67"/>
      <c r="L50" s="67"/>
      <c r="M50" s="67"/>
      <c r="N50" s="67"/>
      <c r="P50" s="67"/>
      <c r="Q50" s="67"/>
      <c r="R50" s="67"/>
      <c r="S50" s="67"/>
      <c r="T50" s="67"/>
      <c r="U50" s="67"/>
      <c r="V50" s="67"/>
      <c r="W50" s="67"/>
      <c r="X50" s="67"/>
      <c r="Y50" s="67"/>
      <c r="Z50" s="67"/>
      <c r="AA50" s="67"/>
      <c r="AB50" s="67"/>
      <c r="AC50" s="67"/>
      <c r="AD50" s="67"/>
      <c r="AE50" s="67"/>
      <c r="AF50" s="67"/>
      <c r="AG50" s="67"/>
      <c r="AH50" s="67"/>
      <c r="AI50" s="67"/>
      <c r="AJ50" s="67"/>
    </row>
    <row r="51" spans="1:36" s="37" customFormat="1">
      <c r="A51" s="67"/>
      <c r="B51" s="67"/>
      <c r="C51" s="67"/>
      <c r="D51" s="161"/>
      <c r="E51" s="136"/>
      <c r="F51" s="136"/>
      <c r="G51" s="136"/>
      <c r="H51" s="67"/>
      <c r="I51" s="67"/>
      <c r="J51" s="67"/>
      <c r="K51" s="67"/>
      <c r="L51" s="67"/>
      <c r="M51" s="67"/>
      <c r="N51" s="474"/>
      <c r="O51" s="67"/>
      <c r="P51" s="67"/>
      <c r="Q51" s="67"/>
      <c r="R51" s="67"/>
      <c r="S51" s="67"/>
      <c r="T51" s="67"/>
      <c r="U51" s="67"/>
      <c r="V51" s="67"/>
      <c r="W51" s="67"/>
      <c r="X51" s="67"/>
      <c r="Y51" s="67"/>
      <c r="Z51" s="67"/>
      <c r="AA51" s="67"/>
      <c r="AB51" s="67"/>
      <c r="AC51" s="67"/>
      <c r="AD51" s="67"/>
      <c r="AE51" s="67"/>
      <c r="AF51" s="67"/>
      <c r="AG51" s="67"/>
      <c r="AH51" s="67"/>
      <c r="AI51" s="67"/>
      <c r="AJ51" s="67"/>
    </row>
    <row r="52" spans="1:36" s="37" customFormat="1">
      <c r="A52" s="67"/>
      <c r="B52" s="67"/>
      <c r="C52" s="67"/>
      <c r="D52" s="161"/>
      <c r="E52" s="136"/>
      <c r="F52" s="136"/>
      <c r="G52" s="136"/>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row>
    <row r="53" spans="1:36" s="37" customFormat="1">
      <c r="A53" s="67"/>
      <c r="B53" s="67"/>
      <c r="C53" s="67"/>
      <c r="D53" s="161"/>
      <c r="E53" s="136"/>
      <c r="F53" s="136"/>
      <c r="G53" s="136"/>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row>
    <row r="54" spans="1:36" s="37" customFormat="1">
      <c r="A54" s="67"/>
      <c r="B54" s="67"/>
      <c r="C54" s="67"/>
      <c r="D54" s="161"/>
      <c r="E54" s="136"/>
      <c r="F54" s="136"/>
      <c r="G54" s="136"/>
      <c r="H54" s="67"/>
      <c r="I54" s="67"/>
      <c r="J54" s="67"/>
      <c r="K54" s="67"/>
      <c r="L54" s="67"/>
      <c r="M54" s="67"/>
      <c r="N54" s="136"/>
      <c r="P54" s="136"/>
      <c r="R54" s="136"/>
      <c r="S54" s="136"/>
      <c r="T54" s="67"/>
      <c r="U54" s="67"/>
      <c r="V54" s="67"/>
      <c r="W54" s="67"/>
      <c r="X54" s="67"/>
      <c r="Y54" s="67"/>
      <c r="Z54" s="67"/>
      <c r="AA54" s="67"/>
      <c r="AB54" s="67"/>
      <c r="AC54" s="67"/>
      <c r="AD54" s="67"/>
      <c r="AE54" s="67"/>
      <c r="AF54" s="67"/>
      <c r="AG54" s="67"/>
      <c r="AH54" s="67"/>
      <c r="AI54" s="67"/>
      <c r="AJ54" s="67"/>
    </row>
    <row r="55" spans="1:36" s="37" customFormat="1">
      <c r="A55" s="67"/>
      <c r="B55" s="67"/>
      <c r="C55" s="67"/>
      <c r="D55" s="161"/>
      <c r="E55" s="136"/>
      <c r="F55" s="136"/>
      <c r="G55" s="136"/>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row>
    <row r="56" spans="1:36" s="37" customFormat="1">
      <c r="A56" s="67"/>
      <c r="B56" s="67"/>
      <c r="C56" s="67"/>
      <c r="D56" s="161"/>
      <c r="E56" s="136"/>
      <c r="F56" s="136"/>
      <c r="G56" s="136"/>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row>
    <row r="57" spans="1:36" s="37" customFormat="1">
      <c r="A57" s="67"/>
      <c r="B57" s="67"/>
      <c r="C57" s="67"/>
      <c r="D57" s="161"/>
      <c r="E57" s="136"/>
      <c r="F57" s="136"/>
      <c r="G57" s="136"/>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row>
    <row r="58" spans="1:36" s="37" customFormat="1">
      <c r="A58" s="67"/>
      <c r="B58" s="67"/>
      <c r="C58" s="67"/>
      <c r="D58" s="161"/>
      <c r="E58" s="136"/>
      <c r="F58" s="136"/>
      <c r="G58" s="136"/>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row>
    <row r="59" spans="1:36" s="37" customFormat="1">
      <c r="A59" s="67"/>
      <c r="B59" s="67"/>
      <c r="C59" s="67"/>
      <c r="D59" s="161"/>
      <c r="E59" s="136"/>
      <c r="F59" s="136"/>
      <c r="G59" s="136"/>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row>
    <row r="60" spans="1:36" s="37" customFormat="1">
      <c r="A60" s="67"/>
      <c r="B60" s="67"/>
      <c r="C60" s="67"/>
      <c r="D60" s="161"/>
      <c r="E60" s="136"/>
      <c r="F60" s="136"/>
      <c r="G60" s="136"/>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row>
    <row r="61" spans="1:36" s="37" customFormat="1">
      <c r="A61" s="67"/>
      <c r="B61" s="67"/>
      <c r="C61" s="67"/>
      <c r="D61" s="161"/>
      <c r="E61" s="136"/>
      <c r="F61" s="136"/>
      <c r="G61" s="136"/>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row>
    <row r="62" spans="1:36" s="37" customFormat="1">
      <c r="A62" s="67"/>
      <c r="B62" s="67"/>
      <c r="C62" s="67"/>
      <c r="D62" s="161"/>
      <c r="E62" s="136"/>
      <c r="F62" s="136"/>
      <c r="G62" s="136"/>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row>
    <row r="63" spans="1:36" s="37" customFormat="1">
      <c r="A63" s="67"/>
      <c r="B63" s="67"/>
      <c r="C63" s="67"/>
      <c r="D63" s="161"/>
      <c r="E63" s="136"/>
      <c r="F63" s="136"/>
      <c r="G63" s="136"/>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row>
    <row r="64" spans="1:36" s="37" customFormat="1">
      <c r="A64" s="67"/>
      <c r="B64" s="67"/>
      <c r="C64" s="67"/>
      <c r="D64" s="161"/>
      <c r="E64" s="136"/>
      <c r="F64" s="136"/>
      <c r="G64" s="136"/>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row>
    <row r="65" spans="1:36" s="37" customFormat="1">
      <c r="A65" s="67"/>
      <c r="B65" s="67"/>
      <c r="C65" s="67"/>
      <c r="D65" s="161"/>
      <c r="E65" s="136"/>
      <c r="F65" s="136"/>
      <c r="G65" s="136"/>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row>
    <row r="66" spans="1:36" s="37" customFormat="1">
      <c r="A66" s="67"/>
      <c r="B66" s="67"/>
      <c r="C66" s="67"/>
      <c r="D66" s="161"/>
      <c r="E66" s="136"/>
      <c r="F66" s="136"/>
      <c r="G66" s="136"/>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row>
    <row r="67" spans="1:36" s="37" customFormat="1">
      <c r="A67" s="67"/>
      <c r="B67" s="67"/>
      <c r="C67" s="67"/>
      <c r="D67" s="161"/>
      <c r="E67" s="136"/>
      <c r="F67" s="136"/>
      <c r="G67" s="136"/>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row>
    <row r="68" spans="1:36" s="37" customFormat="1">
      <c r="A68" s="67"/>
      <c r="B68" s="67"/>
      <c r="C68" s="67"/>
      <c r="D68" s="161"/>
      <c r="E68" s="136"/>
      <c r="F68" s="136"/>
      <c r="G68" s="136"/>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row>
    <row r="69" spans="1:36" s="37" customFormat="1">
      <c r="A69" s="67"/>
      <c r="B69" s="67"/>
      <c r="C69" s="67"/>
      <c r="D69" s="161"/>
      <c r="E69" s="136"/>
      <c r="F69" s="136"/>
      <c r="G69" s="136"/>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row>
    <row r="70" spans="1:36" s="37" customFormat="1">
      <c r="A70" s="67"/>
      <c r="B70" s="67"/>
      <c r="C70" s="67"/>
      <c r="D70" s="161"/>
      <c r="E70" s="136"/>
      <c r="F70" s="136"/>
      <c r="G70" s="136"/>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row>
    <row r="71" spans="1:36" s="37" customFormat="1">
      <c r="A71" s="67"/>
      <c r="B71" s="67"/>
      <c r="C71" s="67"/>
      <c r="D71" s="161"/>
      <c r="E71" s="136"/>
      <c r="F71" s="136"/>
      <c r="G71" s="136"/>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row>
    <row r="72" spans="1:36" s="37" customFormat="1">
      <c r="A72" s="67"/>
      <c r="B72" s="67"/>
      <c r="C72" s="67"/>
      <c r="D72" s="161"/>
      <c r="E72" s="136"/>
      <c r="F72" s="136"/>
      <c r="G72" s="136"/>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row>
    <row r="73" spans="1:36" s="37" customFormat="1">
      <c r="A73" s="67"/>
      <c r="B73" s="67"/>
      <c r="C73" s="67"/>
      <c r="D73" s="161"/>
      <c r="E73" s="136"/>
      <c r="F73" s="136"/>
      <c r="G73" s="136"/>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row>
    <row r="74" spans="1:36" s="37" customFormat="1">
      <c r="A74" s="67"/>
      <c r="B74" s="67"/>
      <c r="C74" s="67"/>
      <c r="D74" s="161"/>
      <c r="E74" s="136"/>
      <c r="F74" s="136"/>
      <c r="G74" s="136"/>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row>
    <row r="75" spans="1:36" s="37" customFormat="1">
      <c r="A75" s="67"/>
      <c r="B75" s="67"/>
      <c r="C75" s="67"/>
      <c r="D75" s="161"/>
      <c r="E75" s="136"/>
      <c r="F75" s="136"/>
      <c r="G75" s="136"/>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row>
    <row r="76" spans="1:36" s="37" customFormat="1">
      <c r="A76" s="67"/>
      <c r="B76" s="67"/>
      <c r="C76" s="67"/>
      <c r="D76" s="161"/>
      <c r="E76" s="136"/>
      <c r="F76" s="136"/>
      <c r="G76" s="136"/>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row>
    <row r="77" spans="1:36" s="37" customFormat="1">
      <c r="A77" s="67"/>
      <c r="B77" s="67"/>
      <c r="C77" s="67"/>
      <c r="D77" s="161"/>
      <c r="E77" s="136"/>
      <c r="F77" s="136"/>
      <c r="G77" s="136"/>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row>
    <row r="78" spans="1:36" s="37" customFormat="1">
      <c r="A78" s="67"/>
      <c r="B78" s="67"/>
      <c r="C78" s="67"/>
      <c r="D78" s="161"/>
      <c r="E78" s="136"/>
      <c r="F78" s="136"/>
      <c r="G78" s="136"/>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row>
    <row r="79" spans="1:36" s="37" customFormat="1">
      <c r="A79" s="67"/>
      <c r="B79" s="67"/>
      <c r="C79" s="67"/>
      <c r="D79" s="161"/>
      <c r="E79" s="136"/>
      <c r="F79" s="136"/>
      <c r="G79" s="136"/>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row>
    <row r="80" spans="1:36" s="37" customFormat="1">
      <c r="A80" s="67"/>
      <c r="B80" s="67"/>
      <c r="C80" s="67"/>
      <c r="D80" s="161"/>
      <c r="E80" s="136"/>
      <c r="F80" s="136"/>
      <c r="G80" s="136"/>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row>
    <row r="81" spans="1:36" s="37" customFormat="1">
      <c r="A81" s="67"/>
      <c r="B81" s="67"/>
      <c r="C81" s="67"/>
      <c r="D81" s="161"/>
      <c r="E81" s="136"/>
      <c r="F81" s="136"/>
      <c r="G81" s="136"/>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row>
    <row r="82" spans="1:36" s="37" customFormat="1">
      <c r="A82" s="67"/>
      <c r="B82" s="67"/>
      <c r="C82" s="67"/>
      <c r="D82" s="161"/>
      <c r="E82" s="136"/>
      <c r="F82" s="136"/>
      <c r="G82" s="136"/>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row>
    <row r="83" spans="1:36" s="37" customFormat="1">
      <c r="A83" s="67"/>
      <c r="B83" s="67"/>
      <c r="C83" s="67"/>
      <c r="D83" s="161"/>
      <c r="E83" s="136"/>
      <c r="F83" s="136"/>
      <c r="G83" s="136"/>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row>
    <row r="84" spans="1:36" s="37" customFormat="1">
      <c r="A84" s="67"/>
      <c r="B84" s="67"/>
      <c r="C84" s="67"/>
      <c r="D84" s="161"/>
      <c r="E84" s="136"/>
      <c r="F84" s="136"/>
      <c r="G84" s="136"/>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row>
    <row r="85" spans="1:36">
      <c r="D85" s="98"/>
      <c r="E85" s="90"/>
      <c r="F85" s="90"/>
      <c r="G85" s="90"/>
    </row>
    <row r="86" spans="1:36">
      <c r="D86" s="98"/>
      <c r="E86" s="90"/>
      <c r="F86" s="90"/>
      <c r="G86" s="90"/>
    </row>
    <row r="87" spans="1:36">
      <c r="D87" s="98"/>
      <c r="E87" s="90"/>
      <c r="F87" s="90"/>
      <c r="G87" s="90"/>
    </row>
    <row r="88" spans="1:36">
      <c r="D88" s="98"/>
      <c r="E88" s="90"/>
      <c r="F88" s="90"/>
      <c r="G88" s="90"/>
    </row>
    <row r="89" spans="1:36">
      <c r="D89" s="98"/>
      <c r="E89" s="90"/>
      <c r="F89" s="90"/>
      <c r="G89" s="90"/>
    </row>
  </sheetData>
  <sheetProtection algorithmName="SHA-512" hashValue="FA0FETms3iIMjXwCaigMNFMHbL3B1O9s8AdXfcWp4ZXWZ51uso7TkKxkF3kA2tfLnlsydUuCQRK8d4uCQE47wA==" saltValue="e3+pRzRhL2lg+UV09AQHqQ==" spinCount="100000" sheet="1" objects="1" scenarios="1"/>
  <mergeCells count="2">
    <mergeCell ref="A1:F1"/>
    <mergeCell ref="A2:F2"/>
  </mergeCells>
  <phoneticPr fontId="68" type="noConversion"/>
  <dataValidations count="1">
    <dataValidation type="decimal" allowBlank="1" showInputMessage="1" showErrorMessage="1" sqref="E14">
      <formula1>0</formula1>
      <formula2>100</formula2>
    </dataValidation>
  </dataValidations>
  <printOptions horizontalCentered="1"/>
  <pageMargins left="0.11811023622047245" right="0.11811023622047245" top="0.51181102362204722" bottom="0.51181102362204722" header="0.39370078740157483" footer="0.51181102362204722"/>
  <pageSetup paperSize="8" scale="52" orientation="landscape" r:id="rId1"/>
  <headerFooter alignWithMargins="0">
    <oddHeader>&amp;CInvestīciju naudas plūsma&amp;R2.pielikums</oddHeader>
  </headerFooter>
  <colBreaks count="1" manualBreakCount="1">
    <brk id="35" max="1048575" man="1"/>
  </colBreaks>
</worksheet>
</file>

<file path=xl/worksheets/sheet17.xml><?xml version="1.0" encoding="utf-8"?>
<worksheet xmlns="http://schemas.openxmlformats.org/spreadsheetml/2006/main" xmlns:r="http://schemas.openxmlformats.org/officeDocument/2006/relationships">
  <sheetPr codeName="Sheet16">
    <tabColor theme="3"/>
    <pageSetUpPr fitToPage="1"/>
  </sheetPr>
  <dimension ref="A1:AK77"/>
  <sheetViews>
    <sheetView showGridLines="0" zoomScale="85" zoomScaleNormal="85" workbookViewId="0">
      <selection sqref="A1:F1"/>
    </sheetView>
  </sheetViews>
  <sheetFormatPr defaultRowHeight="12.75"/>
  <cols>
    <col min="1" max="1" width="3" style="23" customWidth="1"/>
    <col min="2" max="2" width="8.28515625" style="23" customWidth="1"/>
    <col min="3" max="3" width="43.5703125" style="23" bestFit="1" customWidth="1"/>
    <col min="4" max="4" width="14.85546875" style="23" hidden="1" customWidth="1"/>
    <col min="5" max="5" width="9.28515625" style="23" bestFit="1" customWidth="1"/>
    <col min="6" max="36" width="12.28515625" style="23" customWidth="1"/>
    <col min="37" max="16384" width="9.140625" style="23"/>
  </cols>
  <sheetData>
    <row r="1" spans="1:37" s="12" customFormat="1" ht="26.25">
      <c r="A1" s="923" t="s">
        <v>291</v>
      </c>
      <c r="B1" s="923"/>
      <c r="C1" s="923"/>
      <c r="D1" s="923"/>
      <c r="E1" s="923"/>
      <c r="F1" s="923"/>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19"/>
    </row>
    <row r="2" spans="1:37" s="12" customFormat="1" ht="21">
      <c r="A2" s="921" t="s">
        <v>169</v>
      </c>
      <c r="B2" s="921"/>
      <c r="C2" s="921"/>
      <c r="D2" s="921"/>
      <c r="E2" s="921"/>
      <c r="F2" s="922"/>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19"/>
    </row>
    <row r="3" spans="1:37" ht="15.75">
      <c r="A3" s="170"/>
      <c r="B3" s="350"/>
      <c r="C3" s="350"/>
      <c r="D3" s="350"/>
      <c r="E3" s="351"/>
      <c r="F3" s="315" t="str">
        <f>'3. DL invest.n.pl.AR pr.'!F4</f>
        <v>0 / 1</v>
      </c>
      <c r="G3" s="315">
        <f>'3. DL invest.n.pl.AR pr.'!G4</f>
        <v>2</v>
      </c>
      <c r="H3" s="315">
        <f>'3. DL invest.n.pl.AR pr.'!H4</f>
        <v>3</v>
      </c>
      <c r="I3" s="315">
        <f>'3. DL invest.n.pl.AR pr.'!I4</f>
        <v>4</v>
      </c>
      <c r="J3" s="315">
        <f>'3. DL invest.n.pl.AR pr.'!J4</f>
        <v>5</v>
      </c>
      <c r="K3" s="315">
        <f>'3. DL invest.n.pl.AR pr.'!K4</f>
        <v>6</v>
      </c>
      <c r="L3" s="315">
        <f>'3. DL invest.n.pl.AR pr.'!L4</f>
        <v>7</v>
      </c>
      <c r="M3" s="315">
        <f>'3. DL invest.n.pl.AR pr.'!M4</f>
        <v>8</v>
      </c>
      <c r="N3" s="315">
        <f>'3. DL invest.n.pl.AR pr.'!N4</f>
        <v>9</v>
      </c>
      <c r="O3" s="315">
        <f>'3. DL invest.n.pl.AR pr.'!O4</f>
        <v>10</v>
      </c>
      <c r="P3" s="315">
        <f>'3. DL invest.n.pl.AR pr.'!P4</f>
        <v>11</v>
      </c>
      <c r="Q3" s="315">
        <f>'3. DL invest.n.pl.AR pr.'!Q4</f>
        <v>12</v>
      </c>
      <c r="R3" s="315">
        <f>'3. DL invest.n.pl.AR pr.'!R4</f>
        <v>13</v>
      </c>
      <c r="S3" s="315">
        <f>'3. DL invest.n.pl.AR pr.'!S4</f>
        <v>14</v>
      </c>
      <c r="T3" s="315">
        <f>'3. DL invest.n.pl.AR pr.'!T4</f>
        <v>15</v>
      </c>
      <c r="U3" s="315">
        <f>'3. DL invest.n.pl.AR pr.'!U4</f>
        <v>16</v>
      </c>
      <c r="V3" s="315">
        <f>'3. DL invest.n.pl.AR pr.'!V4</f>
        <v>17</v>
      </c>
      <c r="W3" s="315">
        <f>'3. DL invest.n.pl.AR pr.'!W4</f>
        <v>18</v>
      </c>
      <c r="X3" s="315">
        <f>'3. DL invest.n.pl.AR pr.'!X4</f>
        <v>19</v>
      </c>
      <c r="Y3" s="315">
        <f>'3. DL invest.n.pl.AR pr.'!Y4</f>
        <v>20</v>
      </c>
      <c r="Z3" s="315">
        <f>'3. DL invest.n.pl.AR pr.'!Z4</f>
        <v>21</v>
      </c>
      <c r="AA3" s="315">
        <f>'3. DL invest.n.pl.AR pr.'!AA4</f>
        <v>22</v>
      </c>
      <c r="AB3" s="315">
        <f>'3. DL invest.n.pl.AR pr.'!AB4</f>
        <v>23</v>
      </c>
      <c r="AC3" s="315">
        <f>'3. DL invest.n.pl.AR pr.'!AC4</f>
        <v>24</v>
      </c>
      <c r="AD3" s="315">
        <f>'3. DL invest.n.pl.AR pr.'!AD4</f>
        <v>25</v>
      </c>
      <c r="AE3" s="315">
        <f>'3. DL invest.n.pl.AR pr.'!AE4</f>
        <v>26</v>
      </c>
      <c r="AF3" s="315">
        <f>'3. DL invest.n.pl.AR pr.'!AF4</f>
        <v>27</v>
      </c>
      <c r="AG3" s="315">
        <f>'3. DL invest.n.pl.AR pr.'!AG4</f>
        <v>28</v>
      </c>
      <c r="AH3" s="315">
        <f>'3. DL invest.n.pl.AR pr.'!AH4</f>
        <v>29</v>
      </c>
      <c r="AI3" s="315">
        <f>'3. DL invest.n.pl.AR pr.'!AI4</f>
        <v>30</v>
      </c>
      <c r="AJ3" s="352"/>
    </row>
    <row r="4" spans="1:37">
      <c r="A4" s="179"/>
      <c r="B4" s="180"/>
      <c r="C4" s="180"/>
      <c r="D4" s="181"/>
      <c r="E4" s="353" t="s">
        <v>1</v>
      </c>
      <c r="F4" s="182" t="str">
        <f>'3. DL invest.n.pl.AR pr.'!F5</f>
        <v>2014-</v>
      </c>
      <c r="G4" s="182">
        <f>'3. DL invest.n.pl.AR pr.'!G5</f>
        <v>1</v>
      </c>
      <c r="H4" s="182">
        <f>'3. DL invest.n.pl.AR pr.'!H5</f>
        <v>2</v>
      </c>
      <c r="I4" s="182">
        <f>'3. DL invest.n.pl.AR pr.'!I5</f>
        <v>3</v>
      </c>
      <c r="J4" s="182">
        <f>'3. DL invest.n.pl.AR pr.'!J5</f>
        <v>4</v>
      </c>
      <c r="K4" s="182">
        <f>'3. DL invest.n.pl.AR pr.'!K5</f>
        <v>5</v>
      </c>
      <c r="L4" s="182">
        <f>'3. DL invest.n.pl.AR pr.'!L5</f>
        <v>6</v>
      </c>
      <c r="M4" s="182">
        <f>'3. DL invest.n.pl.AR pr.'!M5</f>
        <v>7</v>
      </c>
      <c r="N4" s="182">
        <f>'3. DL invest.n.pl.AR pr.'!N5</f>
        <v>8</v>
      </c>
      <c r="O4" s="182">
        <f>'3. DL invest.n.pl.AR pr.'!O5</f>
        <v>9</v>
      </c>
      <c r="P4" s="182">
        <f>'3. DL invest.n.pl.AR pr.'!P5</f>
        <v>10</v>
      </c>
      <c r="Q4" s="182">
        <f>'3. DL invest.n.pl.AR pr.'!Q5</f>
        <v>11</v>
      </c>
      <c r="R4" s="182">
        <f>'3. DL invest.n.pl.AR pr.'!R5</f>
        <v>12</v>
      </c>
      <c r="S4" s="182">
        <f>'3. DL invest.n.pl.AR pr.'!S5</f>
        <v>13</v>
      </c>
      <c r="T4" s="182">
        <f>'3. DL invest.n.pl.AR pr.'!T5</f>
        <v>14</v>
      </c>
      <c r="U4" s="182">
        <f>'3. DL invest.n.pl.AR pr.'!U5</f>
        <v>15</v>
      </c>
      <c r="V4" s="182">
        <f>'3. DL invest.n.pl.AR pr.'!V5</f>
        <v>16</v>
      </c>
      <c r="W4" s="182">
        <f>'3. DL invest.n.pl.AR pr.'!W5</f>
        <v>17</v>
      </c>
      <c r="X4" s="182">
        <f>'3. DL invest.n.pl.AR pr.'!X5</f>
        <v>18</v>
      </c>
      <c r="Y4" s="182">
        <f>'3. DL invest.n.pl.AR pr.'!Y5</f>
        <v>19</v>
      </c>
      <c r="Z4" s="182">
        <f>'3. DL invest.n.pl.AR pr.'!Z5</f>
        <v>20</v>
      </c>
      <c r="AA4" s="182">
        <f>'3. DL invest.n.pl.AR pr.'!AA5</f>
        <v>21</v>
      </c>
      <c r="AB4" s="182">
        <f>'3. DL invest.n.pl.AR pr.'!AB5</f>
        <v>22</v>
      </c>
      <c r="AC4" s="182">
        <f>'3. DL invest.n.pl.AR pr.'!AC5</f>
        <v>23</v>
      </c>
      <c r="AD4" s="182">
        <f>'3. DL invest.n.pl.AR pr.'!AD5</f>
        <v>24</v>
      </c>
      <c r="AE4" s="182">
        <f>'3. DL invest.n.pl.AR pr.'!AE5</f>
        <v>25</v>
      </c>
      <c r="AF4" s="182">
        <f>'3. DL invest.n.pl.AR pr.'!AF5</f>
        <v>26</v>
      </c>
      <c r="AG4" s="182">
        <f>'3. DL invest.n.pl.AR pr.'!AG5</f>
        <v>27</v>
      </c>
      <c r="AH4" s="182">
        <f>'3. DL invest.n.pl.AR pr.'!AH5</f>
        <v>28</v>
      </c>
      <c r="AI4" s="182">
        <f>'3. DL invest.n.pl.AR pr.'!AI5</f>
        <v>29</v>
      </c>
      <c r="AJ4" s="183" t="s">
        <v>2</v>
      </c>
    </row>
    <row r="5" spans="1:37" ht="15">
      <c r="A5" s="323">
        <v>1</v>
      </c>
      <c r="B5" s="324" t="s">
        <v>120</v>
      </c>
      <c r="C5" s="324"/>
      <c r="D5" s="324"/>
      <c r="E5" s="324"/>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6"/>
    </row>
    <row r="6" spans="1:37">
      <c r="A6" s="27"/>
      <c r="B6" s="28" t="s">
        <v>3</v>
      </c>
      <c r="C6" s="28" t="s">
        <v>106</v>
      </c>
      <c r="D6" s="28"/>
      <c r="E6" s="29" t="s">
        <v>178</v>
      </c>
      <c r="F6" s="356">
        <f>'10. AL soc.ekonom. anal.'!E8</f>
        <v>0</v>
      </c>
      <c r="G6" s="357">
        <f>'10. AL soc.ekonom. anal.'!F8</f>
        <v>0</v>
      </c>
      <c r="H6" s="357">
        <f>'10. AL soc.ekonom. anal.'!G8</f>
        <v>0</v>
      </c>
      <c r="I6" s="357">
        <f>'10. AL soc.ekonom. anal.'!H8</f>
        <v>0</v>
      </c>
      <c r="J6" s="357">
        <f>'10. AL soc.ekonom. anal.'!I8</f>
        <v>0</v>
      </c>
      <c r="K6" s="357">
        <f>'10. AL soc.ekonom. anal.'!J8</f>
        <v>0</v>
      </c>
      <c r="L6" s="357">
        <f>'10. AL soc.ekonom. anal.'!K8</f>
        <v>0</v>
      </c>
      <c r="M6" s="357">
        <f>'10. AL soc.ekonom. anal.'!L8</f>
        <v>0</v>
      </c>
      <c r="N6" s="357">
        <f>'10. AL soc.ekonom. anal.'!M8</f>
        <v>0</v>
      </c>
      <c r="O6" s="357">
        <f>'10. AL soc.ekonom. anal.'!N8</f>
        <v>0</v>
      </c>
      <c r="P6" s="357">
        <f>'10. AL soc.ekonom. anal.'!O8</f>
        <v>0</v>
      </c>
      <c r="Q6" s="357">
        <f>'10. AL soc.ekonom. anal.'!P8</f>
        <v>0</v>
      </c>
      <c r="R6" s="357">
        <f>'10. AL soc.ekonom. anal.'!Q8</f>
        <v>0</v>
      </c>
      <c r="S6" s="357">
        <f>'10. AL soc.ekonom. anal.'!R8</f>
        <v>0</v>
      </c>
      <c r="T6" s="357">
        <f>'10. AL soc.ekonom. anal.'!S8</f>
        <v>0</v>
      </c>
      <c r="U6" s="357">
        <f>'10. AL soc.ekonom. anal.'!T8</f>
        <v>0</v>
      </c>
      <c r="V6" s="357">
        <f>'10. AL soc.ekonom. anal.'!U8</f>
        <v>0</v>
      </c>
      <c r="W6" s="357">
        <f>'10. AL soc.ekonom. anal.'!V8</f>
        <v>0</v>
      </c>
      <c r="X6" s="357">
        <f>'10. AL soc.ekonom. anal.'!W8</f>
        <v>0</v>
      </c>
      <c r="Y6" s="357">
        <f>'10. AL soc.ekonom. anal.'!X8</f>
        <v>0</v>
      </c>
      <c r="Z6" s="357">
        <f>'10. AL soc.ekonom. anal.'!Y8</f>
        <v>0</v>
      </c>
      <c r="AA6" s="357">
        <f>'10. AL soc.ekonom. anal.'!Z8</f>
        <v>0</v>
      </c>
      <c r="AB6" s="357">
        <f>'10. AL soc.ekonom. anal.'!AA8</f>
        <v>0</v>
      </c>
      <c r="AC6" s="357">
        <f>'10. AL soc.ekonom. anal.'!AB8</f>
        <v>0</v>
      </c>
      <c r="AD6" s="357">
        <f>'10. AL soc.ekonom. anal.'!AC8</f>
        <v>0</v>
      </c>
      <c r="AE6" s="357">
        <f>'10. AL soc.ekonom. anal.'!AD8</f>
        <v>0</v>
      </c>
      <c r="AF6" s="357">
        <f>'10. AL soc.ekonom. anal.'!AE8</f>
        <v>0</v>
      </c>
      <c r="AG6" s="357">
        <f>'10. AL soc.ekonom. anal.'!AF8</f>
        <v>0</v>
      </c>
      <c r="AH6" s="357">
        <f>'10. AL soc.ekonom. anal.'!AG8</f>
        <v>0</v>
      </c>
      <c r="AI6" s="357">
        <f>'10. AL soc.ekonom. anal.'!AH8</f>
        <v>0</v>
      </c>
      <c r="AJ6" s="358">
        <f>SUM(F6:AI6)</f>
        <v>0</v>
      </c>
      <c r="AK6" s="243" t="b">
        <f>AJ6='5. DL soc.econom. analīze'!AH6</f>
        <v>1</v>
      </c>
    </row>
    <row r="7" spans="1:37">
      <c r="A7" s="30"/>
      <c r="B7" s="12" t="s">
        <v>5</v>
      </c>
      <c r="C7" s="12" t="str">
        <f>'10. AL soc.ekonom. anal.'!C9</f>
        <v>Finanšu ieguvumi</v>
      </c>
      <c r="D7" s="12"/>
      <c r="E7" s="31" t="s">
        <v>178</v>
      </c>
      <c r="F7" s="218">
        <f>'10. AL soc.ekonom. anal.'!E9</f>
        <v>0</v>
      </c>
      <c r="G7" s="219">
        <f>'10. AL soc.ekonom. anal.'!F9</f>
        <v>0</v>
      </c>
      <c r="H7" s="219">
        <f>'10. AL soc.ekonom. anal.'!G9</f>
        <v>0</v>
      </c>
      <c r="I7" s="219">
        <f>'10. AL soc.ekonom. anal.'!H9</f>
        <v>0</v>
      </c>
      <c r="J7" s="219">
        <f>'10. AL soc.ekonom. anal.'!I9</f>
        <v>0</v>
      </c>
      <c r="K7" s="219">
        <f>'10. AL soc.ekonom. anal.'!J9</f>
        <v>0</v>
      </c>
      <c r="L7" s="219">
        <f>'10. AL soc.ekonom. anal.'!K9</f>
        <v>0</v>
      </c>
      <c r="M7" s="219">
        <f>'10. AL soc.ekonom. anal.'!L9</f>
        <v>0</v>
      </c>
      <c r="N7" s="219">
        <f>'10. AL soc.ekonom. anal.'!M9</f>
        <v>0</v>
      </c>
      <c r="O7" s="219">
        <f>'10. AL soc.ekonom. anal.'!N9</f>
        <v>0</v>
      </c>
      <c r="P7" s="219">
        <f>'10. AL soc.ekonom. anal.'!O9</f>
        <v>0</v>
      </c>
      <c r="Q7" s="219">
        <f>'10. AL soc.ekonom. anal.'!P9</f>
        <v>0</v>
      </c>
      <c r="R7" s="219">
        <f>'10. AL soc.ekonom. anal.'!Q9</f>
        <v>0</v>
      </c>
      <c r="S7" s="219">
        <f>'10. AL soc.ekonom. anal.'!R9</f>
        <v>0</v>
      </c>
      <c r="T7" s="219">
        <f>'10. AL soc.ekonom. anal.'!S9</f>
        <v>0</v>
      </c>
      <c r="U7" s="219">
        <f>'10. AL soc.ekonom. anal.'!T9</f>
        <v>0</v>
      </c>
      <c r="V7" s="219">
        <f>'10. AL soc.ekonom. anal.'!U9</f>
        <v>0</v>
      </c>
      <c r="W7" s="219">
        <f>'10. AL soc.ekonom. anal.'!V9</f>
        <v>0</v>
      </c>
      <c r="X7" s="219">
        <f>'10. AL soc.ekonom. anal.'!W9</f>
        <v>0</v>
      </c>
      <c r="Y7" s="219">
        <f>'10. AL soc.ekonom. anal.'!X9</f>
        <v>0</v>
      </c>
      <c r="Z7" s="219">
        <f>'10. AL soc.ekonom. anal.'!Y9</f>
        <v>0</v>
      </c>
      <c r="AA7" s="219">
        <f>'10. AL soc.ekonom. anal.'!Z9</f>
        <v>0</v>
      </c>
      <c r="AB7" s="219">
        <f>'10. AL soc.ekonom. anal.'!AA9</f>
        <v>0</v>
      </c>
      <c r="AC7" s="219">
        <f>'10. AL soc.ekonom. anal.'!AB9</f>
        <v>0</v>
      </c>
      <c r="AD7" s="219">
        <f>'10. AL soc.ekonom. anal.'!AC9</f>
        <v>0</v>
      </c>
      <c r="AE7" s="219">
        <f>'10. AL soc.ekonom. anal.'!AD9</f>
        <v>0</v>
      </c>
      <c r="AF7" s="219">
        <f>'10. AL soc.ekonom. anal.'!AE9</f>
        <v>0</v>
      </c>
      <c r="AG7" s="219">
        <f>'10. AL soc.ekonom. anal.'!AF9</f>
        <v>0</v>
      </c>
      <c r="AH7" s="219">
        <f>'10. AL soc.ekonom. anal.'!AG9</f>
        <v>0</v>
      </c>
      <c r="AI7" s="219">
        <f>'10. AL soc.ekonom. anal.'!AH9</f>
        <v>0</v>
      </c>
      <c r="AJ7" s="359">
        <f t="shared" ref="AJ7:AJ13" si="0">SUM(F7:AI7)</f>
        <v>0</v>
      </c>
      <c r="AK7" s="243" t="e">
        <f>AJ7=#REF!</f>
        <v>#REF!</v>
      </c>
    </row>
    <row r="8" spans="1:37">
      <c r="A8" s="30"/>
      <c r="B8" s="63">
        <v>1.3</v>
      </c>
      <c r="C8" s="18" t="str">
        <f>'10. AL soc.ekonom. anal.'!C12</f>
        <v>Sociālekonomiskie un finanšu ieguvumi</v>
      </c>
      <c r="D8" s="12"/>
      <c r="E8" s="31" t="s">
        <v>178</v>
      </c>
      <c r="F8" s="218">
        <f>'10. AL soc.ekonom. anal.'!E12</f>
        <v>0</v>
      </c>
      <c r="G8" s="219">
        <f>'10. AL soc.ekonom. anal.'!F12</f>
        <v>0</v>
      </c>
      <c r="H8" s="219">
        <f>'10. AL soc.ekonom. anal.'!G12</f>
        <v>0</v>
      </c>
      <c r="I8" s="219">
        <f>'10. AL soc.ekonom. anal.'!H12</f>
        <v>0</v>
      </c>
      <c r="J8" s="219">
        <f>'10. AL soc.ekonom. anal.'!I12</f>
        <v>0</v>
      </c>
      <c r="K8" s="219">
        <f>'10. AL soc.ekonom. anal.'!J12</f>
        <v>0</v>
      </c>
      <c r="L8" s="219">
        <f>'10. AL soc.ekonom. anal.'!K12</f>
        <v>0</v>
      </c>
      <c r="M8" s="219">
        <f>'10. AL soc.ekonom. anal.'!L12</f>
        <v>0</v>
      </c>
      <c r="N8" s="219">
        <f>'10. AL soc.ekonom. anal.'!M12</f>
        <v>0</v>
      </c>
      <c r="O8" s="219">
        <f>'10. AL soc.ekonom. anal.'!N12</f>
        <v>0</v>
      </c>
      <c r="P8" s="219">
        <f>'10. AL soc.ekonom. anal.'!O12</f>
        <v>0</v>
      </c>
      <c r="Q8" s="219">
        <f>'10. AL soc.ekonom. anal.'!P12</f>
        <v>0</v>
      </c>
      <c r="R8" s="219">
        <f>'10. AL soc.ekonom. anal.'!Q12</f>
        <v>0</v>
      </c>
      <c r="S8" s="219">
        <f>'10. AL soc.ekonom. anal.'!R12</f>
        <v>0</v>
      </c>
      <c r="T8" s="219">
        <f>'10. AL soc.ekonom. anal.'!S12</f>
        <v>0</v>
      </c>
      <c r="U8" s="219">
        <f>'10. AL soc.ekonom. anal.'!T12</f>
        <v>0</v>
      </c>
      <c r="V8" s="219">
        <f>'10. AL soc.ekonom. anal.'!U12</f>
        <v>0</v>
      </c>
      <c r="W8" s="219">
        <f>'10. AL soc.ekonom. anal.'!V12</f>
        <v>0</v>
      </c>
      <c r="X8" s="219">
        <f>'10. AL soc.ekonom. anal.'!W12</f>
        <v>0</v>
      </c>
      <c r="Y8" s="219">
        <f>'10. AL soc.ekonom. anal.'!X12</f>
        <v>0</v>
      </c>
      <c r="Z8" s="219">
        <f>'10. AL soc.ekonom. anal.'!Y12</f>
        <v>0</v>
      </c>
      <c r="AA8" s="219">
        <f>'10. AL soc.ekonom. anal.'!Z12</f>
        <v>0</v>
      </c>
      <c r="AB8" s="219">
        <f>'10. AL soc.ekonom. anal.'!AA12</f>
        <v>0</v>
      </c>
      <c r="AC8" s="219">
        <f>'10. AL soc.ekonom. anal.'!AB12</f>
        <v>0</v>
      </c>
      <c r="AD8" s="219">
        <f>'10. AL soc.ekonom. anal.'!AC12</f>
        <v>0</v>
      </c>
      <c r="AE8" s="219">
        <f>'10. AL soc.ekonom. anal.'!AD12</f>
        <v>0</v>
      </c>
      <c r="AF8" s="219">
        <f>'10. AL soc.ekonom. anal.'!AE12</f>
        <v>0</v>
      </c>
      <c r="AG8" s="219">
        <f>'10. AL soc.ekonom. anal.'!AF12</f>
        <v>0</v>
      </c>
      <c r="AH8" s="219">
        <f>'10. AL soc.ekonom. anal.'!AG12</f>
        <v>0</v>
      </c>
      <c r="AI8" s="219">
        <f>'10. AL soc.ekonom. anal.'!AH12</f>
        <v>0</v>
      </c>
      <c r="AJ8" s="359">
        <f t="shared" si="0"/>
        <v>0</v>
      </c>
    </row>
    <row r="9" spans="1:37">
      <c r="A9" s="30"/>
      <c r="B9" s="63">
        <v>1.4</v>
      </c>
      <c r="C9" s="12" t="str">
        <f>'10. AL soc.ekonom. anal.'!C13</f>
        <v>Sociālekonomiskie zaudējumi</v>
      </c>
      <c r="D9" s="12"/>
      <c r="E9" s="31" t="s">
        <v>178</v>
      </c>
      <c r="F9" s="218">
        <f>'10. AL soc.ekonom. anal.'!E13</f>
        <v>0</v>
      </c>
      <c r="G9" s="219">
        <f>'10. AL soc.ekonom. anal.'!F13</f>
        <v>0</v>
      </c>
      <c r="H9" s="219">
        <f>'10. AL soc.ekonom. anal.'!G13</f>
        <v>0</v>
      </c>
      <c r="I9" s="219">
        <f>'10. AL soc.ekonom. anal.'!H13</f>
        <v>0</v>
      </c>
      <c r="J9" s="219">
        <f>'10. AL soc.ekonom. anal.'!I13</f>
        <v>0</v>
      </c>
      <c r="K9" s="219">
        <f>'10. AL soc.ekonom. anal.'!J13</f>
        <v>0</v>
      </c>
      <c r="L9" s="219">
        <f>'10. AL soc.ekonom. anal.'!K13</f>
        <v>0</v>
      </c>
      <c r="M9" s="219">
        <f>'10. AL soc.ekonom. anal.'!L13</f>
        <v>0</v>
      </c>
      <c r="N9" s="219">
        <f>'10. AL soc.ekonom. anal.'!M13</f>
        <v>0</v>
      </c>
      <c r="O9" s="219">
        <f>'10. AL soc.ekonom. anal.'!N13</f>
        <v>0</v>
      </c>
      <c r="P9" s="219">
        <f>'10. AL soc.ekonom. anal.'!O13</f>
        <v>0</v>
      </c>
      <c r="Q9" s="219">
        <f>'10. AL soc.ekonom. anal.'!P13</f>
        <v>0</v>
      </c>
      <c r="R9" s="219">
        <f>'10. AL soc.ekonom. anal.'!Q13</f>
        <v>0</v>
      </c>
      <c r="S9" s="219">
        <f>'10. AL soc.ekonom. anal.'!R13</f>
        <v>0</v>
      </c>
      <c r="T9" s="219">
        <f>'10. AL soc.ekonom. anal.'!S13</f>
        <v>0</v>
      </c>
      <c r="U9" s="219">
        <f>'10. AL soc.ekonom. anal.'!T13</f>
        <v>0</v>
      </c>
      <c r="V9" s="219">
        <f>'10. AL soc.ekonom. anal.'!U13</f>
        <v>0</v>
      </c>
      <c r="W9" s="219">
        <f>'10. AL soc.ekonom. anal.'!V13</f>
        <v>0</v>
      </c>
      <c r="X9" s="219">
        <f>'10. AL soc.ekonom. anal.'!W13</f>
        <v>0</v>
      </c>
      <c r="Y9" s="219">
        <f>'10. AL soc.ekonom. anal.'!X13</f>
        <v>0</v>
      </c>
      <c r="Z9" s="219">
        <f>'10. AL soc.ekonom. anal.'!Y13</f>
        <v>0</v>
      </c>
      <c r="AA9" s="219">
        <f>'10. AL soc.ekonom. anal.'!Z13</f>
        <v>0</v>
      </c>
      <c r="AB9" s="219">
        <f>'10. AL soc.ekonom. anal.'!AA13</f>
        <v>0</v>
      </c>
      <c r="AC9" s="219">
        <f>'10. AL soc.ekonom. anal.'!AB13</f>
        <v>0</v>
      </c>
      <c r="AD9" s="219">
        <f>'10. AL soc.ekonom. anal.'!AC13</f>
        <v>0</v>
      </c>
      <c r="AE9" s="219">
        <f>'10. AL soc.ekonom. anal.'!AD13</f>
        <v>0</v>
      </c>
      <c r="AF9" s="219">
        <f>'10. AL soc.ekonom. anal.'!AE13</f>
        <v>0</v>
      </c>
      <c r="AG9" s="219">
        <f>'10. AL soc.ekonom. anal.'!AF13</f>
        <v>0</v>
      </c>
      <c r="AH9" s="219">
        <f>'10. AL soc.ekonom. anal.'!AG13</f>
        <v>0</v>
      </c>
      <c r="AI9" s="219">
        <f>'10. AL soc.ekonom. anal.'!AH13</f>
        <v>0</v>
      </c>
      <c r="AJ9" s="359">
        <f t="shared" si="0"/>
        <v>0</v>
      </c>
    </row>
    <row r="10" spans="1:37">
      <c r="A10" s="30"/>
      <c r="B10" s="63">
        <v>1.5</v>
      </c>
      <c r="C10" s="12" t="str">
        <f>'10. AL soc.ekonom. anal.'!C14</f>
        <v>Finanšu izmaksas</v>
      </c>
      <c r="D10" s="12"/>
      <c r="E10" s="31" t="s">
        <v>178</v>
      </c>
      <c r="F10" s="218">
        <f>'10. AL soc.ekonom. anal.'!E14</f>
        <v>0</v>
      </c>
      <c r="G10" s="219">
        <f>'10. AL soc.ekonom. anal.'!F14</f>
        <v>0</v>
      </c>
      <c r="H10" s="219">
        <f>'10. AL soc.ekonom. anal.'!G14</f>
        <v>0</v>
      </c>
      <c r="I10" s="219">
        <f>'10. AL soc.ekonom. anal.'!H14</f>
        <v>0</v>
      </c>
      <c r="J10" s="219">
        <f>'10. AL soc.ekonom. anal.'!I14</f>
        <v>0</v>
      </c>
      <c r="K10" s="219">
        <f>'10. AL soc.ekonom. anal.'!J14</f>
        <v>0</v>
      </c>
      <c r="L10" s="219">
        <f>'10. AL soc.ekonom. anal.'!K14</f>
        <v>0</v>
      </c>
      <c r="M10" s="219">
        <f>'10. AL soc.ekonom. anal.'!L14</f>
        <v>0</v>
      </c>
      <c r="N10" s="219">
        <f>'10. AL soc.ekonom. anal.'!M14</f>
        <v>0</v>
      </c>
      <c r="O10" s="219">
        <f>'10. AL soc.ekonom. anal.'!N14</f>
        <v>0</v>
      </c>
      <c r="P10" s="219">
        <f>'10. AL soc.ekonom. anal.'!O14</f>
        <v>0</v>
      </c>
      <c r="Q10" s="219">
        <f>'10. AL soc.ekonom. anal.'!P14</f>
        <v>0</v>
      </c>
      <c r="R10" s="219">
        <f>'10. AL soc.ekonom. anal.'!Q14</f>
        <v>0</v>
      </c>
      <c r="S10" s="219">
        <f>'10. AL soc.ekonom. anal.'!R14</f>
        <v>0</v>
      </c>
      <c r="T10" s="219">
        <f>'10. AL soc.ekonom. anal.'!S14</f>
        <v>0</v>
      </c>
      <c r="U10" s="219">
        <f>'10. AL soc.ekonom. anal.'!T14</f>
        <v>0</v>
      </c>
      <c r="V10" s="219">
        <f>'10. AL soc.ekonom. anal.'!U14</f>
        <v>0</v>
      </c>
      <c r="W10" s="219">
        <f>'10. AL soc.ekonom. anal.'!V14</f>
        <v>0</v>
      </c>
      <c r="X10" s="219">
        <f>'10. AL soc.ekonom. anal.'!W14</f>
        <v>0</v>
      </c>
      <c r="Y10" s="219">
        <f>'10. AL soc.ekonom. anal.'!X14</f>
        <v>0</v>
      </c>
      <c r="Z10" s="219">
        <f>'10. AL soc.ekonom. anal.'!Y14</f>
        <v>0</v>
      </c>
      <c r="AA10" s="219">
        <f>'10. AL soc.ekonom. anal.'!Z14</f>
        <v>0</v>
      </c>
      <c r="AB10" s="219">
        <f>'10. AL soc.ekonom. anal.'!AA14</f>
        <v>0</v>
      </c>
      <c r="AC10" s="219">
        <f>'10. AL soc.ekonom. anal.'!AB14</f>
        <v>0</v>
      </c>
      <c r="AD10" s="219">
        <f>'10. AL soc.ekonom. anal.'!AC14</f>
        <v>0</v>
      </c>
      <c r="AE10" s="219">
        <f>'10. AL soc.ekonom. anal.'!AD14</f>
        <v>0</v>
      </c>
      <c r="AF10" s="219">
        <f>'10. AL soc.ekonom. anal.'!AE14</f>
        <v>0</v>
      </c>
      <c r="AG10" s="219">
        <f>'10. AL soc.ekonom. anal.'!AF14</f>
        <v>0</v>
      </c>
      <c r="AH10" s="219">
        <f>'10. AL soc.ekonom. anal.'!AG14</f>
        <v>0</v>
      </c>
      <c r="AI10" s="219">
        <f>'10. AL soc.ekonom. anal.'!AH14</f>
        <v>0</v>
      </c>
      <c r="AJ10" s="359">
        <f t="shared" si="0"/>
        <v>0</v>
      </c>
    </row>
    <row r="11" spans="1:37">
      <c r="A11" s="30"/>
      <c r="B11" s="12" t="s">
        <v>47</v>
      </c>
      <c r="C11" s="12" t="str">
        <f>'10. AL soc.ekonom. anal.'!C21</f>
        <v xml:space="preserve">Fiskālās korekcijas </v>
      </c>
      <c r="D11" s="12"/>
      <c r="E11" s="31" t="s">
        <v>178</v>
      </c>
      <c r="F11" s="218">
        <f>'10. AL soc.ekonom. anal.'!E21</f>
        <v>0</v>
      </c>
      <c r="G11" s="219">
        <f>'10. AL soc.ekonom. anal.'!F21</f>
        <v>0</v>
      </c>
      <c r="H11" s="219">
        <f>'10. AL soc.ekonom. anal.'!G21</f>
        <v>0</v>
      </c>
      <c r="I11" s="219">
        <f>'10. AL soc.ekonom. anal.'!H21</f>
        <v>0</v>
      </c>
      <c r="J11" s="219">
        <f>'10. AL soc.ekonom. anal.'!I21</f>
        <v>0</v>
      </c>
      <c r="K11" s="219">
        <f>'10. AL soc.ekonom. anal.'!J21</f>
        <v>0</v>
      </c>
      <c r="L11" s="219">
        <f>'10. AL soc.ekonom. anal.'!K21</f>
        <v>0</v>
      </c>
      <c r="M11" s="219">
        <f>'10. AL soc.ekonom. anal.'!L21</f>
        <v>0</v>
      </c>
      <c r="N11" s="219">
        <f>'10. AL soc.ekonom. anal.'!M21</f>
        <v>0</v>
      </c>
      <c r="O11" s="219">
        <f>'10. AL soc.ekonom. anal.'!N21</f>
        <v>0</v>
      </c>
      <c r="P11" s="219">
        <f>'10. AL soc.ekonom. anal.'!O21</f>
        <v>0</v>
      </c>
      <c r="Q11" s="219">
        <f>'10. AL soc.ekonom. anal.'!P21</f>
        <v>0</v>
      </c>
      <c r="R11" s="219">
        <f>'10. AL soc.ekonom. anal.'!Q21</f>
        <v>0</v>
      </c>
      <c r="S11" s="219">
        <f>'10. AL soc.ekonom. anal.'!R21</f>
        <v>0</v>
      </c>
      <c r="T11" s="219">
        <f>'10. AL soc.ekonom. anal.'!S21</f>
        <v>0</v>
      </c>
      <c r="U11" s="219">
        <f>'10. AL soc.ekonom. anal.'!T21</f>
        <v>0</v>
      </c>
      <c r="V11" s="219">
        <f>'10. AL soc.ekonom. anal.'!U21</f>
        <v>0</v>
      </c>
      <c r="W11" s="219">
        <f>'10. AL soc.ekonom. anal.'!V21</f>
        <v>0</v>
      </c>
      <c r="X11" s="219">
        <f>'10. AL soc.ekonom. anal.'!W21</f>
        <v>0</v>
      </c>
      <c r="Y11" s="219">
        <f>'10. AL soc.ekonom. anal.'!X21</f>
        <v>0</v>
      </c>
      <c r="Z11" s="219">
        <f>'10. AL soc.ekonom. anal.'!Y21</f>
        <v>0</v>
      </c>
      <c r="AA11" s="219">
        <f>'10. AL soc.ekonom. anal.'!Z21</f>
        <v>0</v>
      </c>
      <c r="AB11" s="219">
        <f>'10. AL soc.ekonom. anal.'!AA21</f>
        <v>0</v>
      </c>
      <c r="AC11" s="219">
        <f>'10. AL soc.ekonom. anal.'!AB21</f>
        <v>0</v>
      </c>
      <c r="AD11" s="219">
        <f>'10. AL soc.ekonom. anal.'!AC21</f>
        <v>0</v>
      </c>
      <c r="AE11" s="219">
        <f>'10. AL soc.ekonom. anal.'!AD21</f>
        <v>0</v>
      </c>
      <c r="AF11" s="219">
        <f>'10. AL soc.ekonom. anal.'!AE21</f>
        <v>0</v>
      </c>
      <c r="AG11" s="219">
        <f>'10. AL soc.ekonom. anal.'!AF21</f>
        <v>0</v>
      </c>
      <c r="AH11" s="219">
        <f>'10. AL soc.ekonom. anal.'!AG21</f>
        <v>0</v>
      </c>
      <c r="AI11" s="219">
        <f>'10. AL soc.ekonom. anal.'!AH21</f>
        <v>0</v>
      </c>
      <c r="AJ11" s="359">
        <f t="shared" si="0"/>
        <v>0</v>
      </c>
    </row>
    <row r="12" spans="1:37">
      <c r="A12" s="30"/>
      <c r="B12" s="12" t="s">
        <v>48</v>
      </c>
      <c r="C12" s="18" t="str">
        <f>'10. AL soc.ekonom. anal.'!C25</f>
        <v>Finanšu un sociālekonomiskās izmaksas</v>
      </c>
      <c r="D12" s="12"/>
      <c r="E12" s="31" t="s">
        <v>178</v>
      </c>
      <c r="F12" s="277">
        <f>'10. AL soc.ekonom. anal.'!E25</f>
        <v>0</v>
      </c>
      <c r="G12" s="278">
        <f>'10. AL soc.ekonom. anal.'!F25</f>
        <v>0</v>
      </c>
      <c r="H12" s="278">
        <f>'10. AL soc.ekonom. anal.'!G25</f>
        <v>0</v>
      </c>
      <c r="I12" s="278">
        <f>'10. AL soc.ekonom. anal.'!H25</f>
        <v>0</v>
      </c>
      <c r="J12" s="278">
        <f>'10. AL soc.ekonom. anal.'!I25</f>
        <v>0</v>
      </c>
      <c r="K12" s="278">
        <f>'10. AL soc.ekonom. anal.'!J25</f>
        <v>0</v>
      </c>
      <c r="L12" s="278">
        <f>'10. AL soc.ekonom. anal.'!K25</f>
        <v>0</v>
      </c>
      <c r="M12" s="278">
        <f>'10. AL soc.ekonom. anal.'!L25</f>
        <v>0</v>
      </c>
      <c r="N12" s="278">
        <f>'10. AL soc.ekonom. anal.'!M25</f>
        <v>0</v>
      </c>
      <c r="O12" s="278">
        <f>'10. AL soc.ekonom. anal.'!N25</f>
        <v>0</v>
      </c>
      <c r="P12" s="278">
        <f>'10. AL soc.ekonom. anal.'!O25</f>
        <v>0</v>
      </c>
      <c r="Q12" s="278">
        <f>'10. AL soc.ekonom. anal.'!P25</f>
        <v>0</v>
      </c>
      <c r="R12" s="278">
        <f>'10. AL soc.ekonom. anal.'!Q25</f>
        <v>0</v>
      </c>
      <c r="S12" s="278">
        <f>'10. AL soc.ekonom. anal.'!R25</f>
        <v>0</v>
      </c>
      <c r="T12" s="278">
        <f>'10. AL soc.ekonom. anal.'!S25</f>
        <v>0</v>
      </c>
      <c r="U12" s="278">
        <f>'10. AL soc.ekonom. anal.'!T25</f>
        <v>0</v>
      </c>
      <c r="V12" s="278">
        <f>'10. AL soc.ekonom. anal.'!U25</f>
        <v>0</v>
      </c>
      <c r="W12" s="278">
        <f>'10. AL soc.ekonom. anal.'!V25</f>
        <v>0</v>
      </c>
      <c r="X12" s="278">
        <f>'10. AL soc.ekonom. anal.'!W25</f>
        <v>0</v>
      </c>
      <c r="Y12" s="278">
        <f>'10. AL soc.ekonom. anal.'!X25</f>
        <v>0</v>
      </c>
      <c r="Z12" s="278">
        <f>'10. AL soc.ekonom. anal.'!Y25</f>
        <v>0</v>
      </c>
      <c r="AA12" s="278">
        <f>'10. AL soc.ekonom. anal.'!Z25</f>
        <v>0</v>
      </c>
      <c r="AB12" s="278">
        <f>'10. AL soc.ekonom. anal.'!AA25</f>
        <v>0</v>
      </c>
      <c r="AC12" s="278">
        <f>'10. AL soc.ekonom. anal.'!AB25</f>
        <v>0</v>
      </c>
      <c r="AD12" s="278">
        <f>'10. AL soc.ekonom. anal.'!AC25</f>
        <v>0</v>
      </c>
      <c r="AE12" s="278">
        <f>'10. AL soc.ekonom. anal.'!AD25</f>
        <v>0</v>
      </c>
      <c r="AF12" s="278">
        <f>'10. AL soc.ekonom. anal.'!AE25</f>
        <v>0</v>
      </c>
      <c r="AG12" s="278">
        <f>'10. AL soc.ekonom. anal.'!AF25</f>
        <v>0</v>
      </c>
      <c r="AH12" s="278">
        <f>'10. AL soc.ekonom. anal.'!AG25</f>
        <v>0</v>
      </c>
      <c r="AI12" s="278">
        <f>'10. AL soc.ekonom. anal.'!AH25</f>
        <v>0</v>
      </c>
      <c r="AJ12" s="359">
        <f t="shared" si="0"/>
        <v>0</v>
      </c>
    </row>
    <row r="13" spans="1:37">
      <c r="A13" s="12"/>
      <c r="B13" s="12" t="s">
        <v>49</v>
      </c>
      <c r="C13" s="18" t="s">
        <v>12</v>
      </c>
      <c r="D13" s="33"/>
      <c r="E13" s="31" t="s">
        <v>178</v>
      </c>
      <c r="F13" s="279">
        <f>'10. AL soc.ekonom. anal.'!E26</f>
        <v>0</v>
      </c>
      <c r="G13" s="280">
        <f>'10. AL soc.ekonom. anal.'!F26</f>
        <v>0</v>
      </c>
      <c r="H13" s="280">
        <f>'10. AL soc.ekonom. anal.'!G26</f>
        <v>0</v>
      </c>
      <c r="I13" s="280">
        <f>'10. AL soc.ekonom. anal.'!H26</f>
        <v>0</v>
      </c>
      <c r="J13" s="280">
        <f>'10. AL soc.ekonom. anal.'!I26</f>
        <v>0</v>
      </c>
      <c r="K13" s="280">
        <f>'10. AL soc.ekonom. anal.'!J26</f>
        <v>0</v>
      </c>
      <c r="L13" s="280">
        <f>'10. AL soc.ekonom. anal.'!K26</f>
        <v>0</v>
      </c>
      <c r="M13" s="280">
        <f>'10. AL soc.ekonom. anal.'!L26</f>
        <v>0</v>
      </c>
      <c r="N13" s="280">
        <f>'10. AL soc.ekonom. anal.'!M26</f>
        <v>0</v>
      </c>
      <c r="O13" s="280">
        <f>'10. AL soc.ekonom. anal.'!N26</f>
        <v>0</v>
      </c>
      <c r="P13" s="280">
        <f>'10. AL soc.ekonom. anal.'!O26</f>
        <v>0</v>
      </c>
      <c r="Q13" s="280">
        <f>'10. AL soc.ekonom. anal.'!P26</f>
        <v>0</v>
      </c>
      <c r="R13" s="280">
        <f>'10. AL soc.ekonom. anal.'!Q26</f>
        <v>0</v>
      </c>
      <c r="S13" s="280">
        <f>'10. AL soc.ekonom. anal.'!R26</f>
        <v>0</v>
      </c>
      <c r="T13" s="280">
        <f>'10. AL soc.ekonom. anal.'!S26</f>
        <v>0</v>
      </c>
      <c r="U13" s="280">
        <f>'10. AL soc.ekonom. anal.'!T26</f>
        <v>0</v>
      </c>
      <c r="V13" s="280">
        <f>'10. AL soc.ekonom. anal.'!U26</f>
        <v>0</v>
      </c>
      <c r="W13" s="280">
        <f>'10. AL soc.ekonom. anal.'!V26</f>
        <v>0</v>
      </c>
      <c r="X13" s="280">
        <f>'10. AL soc.ekonom. anal.'!W26</f>
        <v>0</v>
      </c>
      <c r="Y13" s="280">
        <f>'10. AL soc.ekonom. anal.'!X26</f>
        <v>0</v>
      </c>
      <c r="Z13" s="280">
        <f>'10. AL soc.ekonom. anal.'!Y26</f>
        <v>0</v>
      </c>
      <c r="AA13" s="280">
        <f>'10. AL soc.ekonom. anal.'!Z26</f>
        <v>0</v>
      </c>
      <c r="AB13" s="280">
        <f>'10. AL soc.ekonom. anal.'!AA26</f>
        <v>0</v>
      </c>
      <c r="AC13" s="280">
        <f>'10. AL soc.ekonom. anal.'!AB26</f>
        <v>0</v>
      </c>
      <c r="AD13" s="280">
        <f>'10. AL soc.ekonom. anal.'!AC26</f>
        <v>0</v>
      </c>
      <c r="AE13" s="280">
        <f>'10. AL soc.ekonom. anal.'!AD26</f>
        <v>0</v>
      </c>
      <c r="AF13" s="280">
        <f>'10. AL soc.ekonom. anal.'!AE26</f>
        <v>0</v>
      </c>
      <c r="AG13" s="280">
        <f>'10. AL soc.ekonom. anal.'!AF26</f>
        <v>0</v>
      </c>
      <c r="AH13" s="280">
        <f>'10. AL soc.ekonom. anal.'!AG26</f>
        <v>0</v>
      </c>
      <c r="AI13" s="280">
        <f>'10. AL soc.ekonom. anal.'!AH26</f>
        <v>0</v>
      </c>
      <c r="AJ13" s="360">
        <f t="shared" si="0"/>
        <v>0</v>
      </c>
      <c r="AK13" s="23" t="b">
        <f>AJ13='10. AL soc.ekonom. anal.'!AI26</f>
        <v>1</v>
      </c>
    </row>
    <row r="14" spans="1:37">
      <c r="A14" s="32"/>
      <c r="B14" s="33"/>
      <c r="C14" s="65"/>
      <c r="D14" s="33"/>
      <c r="E14" s="31"/>
      <c r="F14" s="424"/>
      <c r="G14" s="424"/>
      <c r="H14" s="424"/>
      <c r="I14" s="424"/>
      <c r="J14" s="424"/>
      <c r="K14" s="424"/>
      <c r="L14" s="424"/>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4"/>
      <c r="AJ14" s="425"/>
    </row>
    <row r="15" spans="1:37" ht="15">
      <c r="A15" s="323">
        <v>2</v>
      </c>
      <c r="B15" s="324" t="s">
        <v>13</v>
      </c>
      <c r="C15" s="324"/>
      <c r="D15" s="324"/>
      <c r="E15" s="32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5"/>
    </row>
    <row r="16" spans="1:37" s="71" customFormat="1" ht="15">
      <c r="A16" s="298"/>
      <c r="B16" s="300"/>
      <c r="C16" s="299" t="s">
        <v>148</v>
      </c>
      <c r="D16" s="299"/>
      <c r="E16" s="267" t="s">
        <v>15</v>
      </c>
      <c r="F16" s="301">
        <v>0.05</v>
      </c>
      <c r="H16" s="67"/>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67"/>
      <c r="AJ16" s="67"/>
    </row>
    <row r="17" spans="1:36">
      <c r="A17" s="298"/>
      <c r="B17" s="298"/>
      <c r="C17" s="299" t="s">
        <v>17</v>
      </c>
      <c r="D17" s="299"/>
      <c r="E17" s="267" t="s">
        <v>18</v>
      </c>
      <c r="F17" s="268">
        <v>0</v>
      </c>
      <c r="G17" s="268">
        <v>1</v>
      </c>
      <c r="H17" s="268">
        <v>2</v>
      </c>
      <c r="I17" s="268">
        <v>3</v>
      </c>
      <c r="J17" s="268">
        <v>4</v>
      </c>
      <c r="K17" s="268">
        <v>5</v>
      </c>
      <c r="L17" s="268">
        <v>6</v>
      </c>
      <c r="M17" s="268">
        <v>7</v>
      </c>
      <c r="N17" s="268">
        <v>8</v>
      </c>
      <c r="O17" s="268">
        <v>9</v>
      </c>
      <c r="P17" s="268">
        <v>10</v>
      </c>
      <c r="Q17" s="268">
        <v>11</v>
      </c>
      <c r="R17" s="268">
        <v>12</v>
      </c>
      <c r="S17" s="268">
        <v>13</v>
      </c>
      <c r="T17" s="268">
        <v>14</v>
      </c>
      <c r="U17" s="268">
        <v>15</v>
      </c>
      <c r="V17" s="268">
        <v>16</v>
      </c>
      <c r="W17" s="268">
        <v>17</v>
      </c>
      <c r="X17" s="268">
        <v>18</v>
      </c>
      <c r="Y17" s="268">
        <v>19</v>
      </c>
      <c r="Z17" s="268">
        <v>20</v>
      </c>
      <c r="AA17" s="268">
        <v>21</v>
      </c>
      <c r="AB17" s="268">
        <v>22</v>
      </c>
      <c r="AC17" s="268">
        <v>23</v>
      </c>
      <c r="AD17" s="268">
        <v>24</v>
      </c>
      <c r="AE17" s="268">
        <v>25</v>
      </c>
      <c r="AF17" s="268">
        <v>26</v>
      </c>
      <c r="AG17" s="268">
        <v>27</v>
      </c>
      <c r="AH17" s="268">
        <v>28</v>
      </c>
      <c r="AI17" s="268">
        <v>29</v>
      </c>
      <c r="AJ17" s="24"/>
    </row>
    <row r="18" spans="1:36">
      <c r="A18" s="298"/>
      <c r="B18" s="298"/>
      <c r="C18" s="299" t="s">
        <v>20</v>
      </c>
      <c r="D18" s="299"/>
      <c r="E18" s="212" t="s">
        <v>21</v>
      </c>
      <c r="F18" s="426">
        <f t="shared" ref="F18:O18" si="1">1/(1+$F$16)^F17</f>
        <v>1</v>
      </c>
      <c r="G18" s="426">
        <f t="shared" si="1"/>
        <v>0.95238095238095233</v>
      </c>
      <c r="H18" s="426">
        <f t="shared" si="1"/>
        <v>0.90702947845804982</v>
      </c>
      <c r="I18" s="426">
        <f t="shared" si="1"/>
        <v>0.86383759853147601</v>
      </c>
      <c r="J18" s="426">
        <f t="shared" si="1"/>
        <v>0.82270247479188197</v>
      </c>
      <c r="K18" s="426">
        <f t="shared" si="1"/>
        <v>0.78352616646845896</v>
      </c>
      <c r="L18" s="426">
        <f t="shared" si="1"/>
        <v>0.74621539663662761</v>
      </c>
      <c r="M18" s="426">
        <f t="shared" si="1"/>
        <v>0.71068133013012147</v>
      </c>
      <c r="N18" s="426">
        <f t="shared" si="1"/>
        <v>0.67683936202868722</v>
      </c>
      <c r="O18" s="426">
        <f t="shared" si="1"/>
        <v>0.64460891621779726</v>
      </c>
      <c r="P18" s="426">
        <f t="shared" ref="P18:Z18" si="2">1/(1+$F$16)^P17</f>
        <v>0.61391325354075932</v>
      </c>
      <c r="Q18" s="426">
        <f t="shared" si="2"/>
        <v>0.5846792890864374</v>
      </c>
      <c r="R18" s="426">
        <f t="shared" si="2"/>
        <v>0.5568374181775595</v>
      </c>
      <c r="S18" s="426">
        <f t="shared" si="2"/>
        <v>0.53032135064529462</v>
      </c>
      <c r="T18" s="426">
        <f t="shared" si="2"/>
        <v>0.50506795299551888</v>
      </c>
      <c r="U18" s="426">
        <f t="shared" si="2"/>
        <v>0.48101709809097021</v>
      </c>
      <c r="V18" s="426">
        <f t="shared" si="2"/>
        <v>0.45811152199140021</v>
      </c>
      <c r="W18" s="426">
        <f t="shared" si="2"/>
        <v>0.43629668761085727</v>
      </c>
      <c r="X18" s="426">
        <f t="shared" si="2"/>
        <v>0.41552065486748313</v>
      </c>
      <c r="Y18" s="426">
        <f t="shared" si="2"/>
        <v>0.39573395701665059</v>
      </c>
      <c r="Z18" s="426">
        <f t="shared" si="2"/>
        <v>0.37688948287300061</v>
      </c>
      <c r="AA18" s="426">
        <f t="shared" ref="AA18:AG18" si="3">1/(1+$F$16)^AA17</f>
        <v>0.35894236464095297</v>
      </c>
      <c r="AB18" s="426">
        <f t="shared" si="3"/>
        <v>0.3418498710866219</v>
      </c>
      <c r="AC18" s="426">
        <f t="shared" si="3"/>
        <v>0.32557130579678267</v>
      </c>
      <c r="AD18" s="426">
        <f t="shared" si="3"/>
        <v>0.31006791028265024</v>
      </c>
      <c r="AE18" s="426">
        <f t="shared" si="3"/>
        <v>0.29530277169776209</v>
      </c>
      <c r="AF18" s="426">
        <f t="shared" si="3"/>
        <v>0.28124073495024959</v>
      </c>
      <c r="AG18" s="426">
        <f t="shared" si="3"/>
        <v>0.2678483190002377</v>
      </c>
      <c r="AH18" s="426">
        <f t="shared" ref="AH18" si="4">1/(1+$F$16)^AH17</f>
        <v>0.25509363714308358</v>
      </c>
      <c r="AI18" s="426">
        <f t="shared" ref="AI18" si="5">1/(1+$F$16)^AI17</f>
        <v>0.24294632108865097</v>
      </c>
      <c r="AJ18" s="24"/>
    </row>
    <row r="19" spans="1:36">
      <c r="A19" s="27"/>
      <c r="B19" s="28" t="s">
        <v>14</v>
      </c>
      <c r="C19" s="28" t="s">
        <v>130</v>
      </c>
      <c r="D19" s="28"/>
      <c r="E19" s="93" t="s">
        <v>178</v>
      </c>
      <c r="F19" s="275">
        <f t="shared" ref="F19:AI19" si="6">F6*F18</f>
        <v>0</v>
      </c>
      <c r="G19" s="276">
        <f t="shared" si="6"/>
        <v>0</v>
      </c>
      <c r="H19" s="276">
        <f t="shared" si="6"/>
        <v>0</v>
      </c>
      <c r="I19" s="276">
        <f t="shared" si="6"/>
        <v>0</v>
      </c>
      <c r="J19" s="276">
        <f t="shared" si="6"/>
        <v>0</v>
      </c>
      <c r="K19" s="276">
        <f t="shared" si="6"/>
        <v>0</v>
      </c>
      <c r="L19" s="276">
        <f t="shared" si="6"/>
        <v>0</v>
      </c>
      <c r="M19" s="276">
        <f t="shared" si="6"/>
        <v>0</v>
      </c>
      <c r="N19" s="276">
        <f>N6*N18</f>
        <v>0</v>
      </c>
      <c r="O19" s="276">
        <f t="shared" si="6"/>
        <v>0</v>
      </c>
      <c r="P19" s="276">
        <f t="shared" si="6"/>
        <v>0</v>
      </c>
      <c r="Q19" s="276">
        <f t="shared" si="6"/>
        <v>0</v>
      </c>
      <c r="R19" s="276">
        <f t="shared" si="6"/>
        <v>0</v>
      </c>
      <c r="S19" s="276">
        <f t="shared" si="6"/>
        <v>0</v>
      </c>
      <c r="T19" s="276">
        <f t="shared" si="6"/>
        <v>0</v>
      </c>
      <c r="U19" s="276">
        <f t="shared" si="6"/>
        <v>0</v>
      </c>
      <c r="V19" s="276">
        <f t="shared" si="6"/>
        <v>0</v>
      </c>
      <c r="W19" s="276">
        <f t="shared" si="6"/>
        <v>0</v>
      </c>
      <c r="X19" s="276">
        <f t="shared" si="6"/>
        <v>0</v>
      </c>
      <c r="Y19" s="276">
        <f t="shared" si="6"/>
        <v>0</v>
      </c>
      <c r="Z19" s="276">
        <f t="shared" si="6"/>
        <v>0</v>
      </c>
      <c r="AA19" s="276">
        <f t="shared" si="6"/>
        <v>0</v>
      </c>
      <c r="AB19" s="276">
        <f t="shared" si="6"/>
        <v>0</v>
      </c>
      <c r="AC19" s="276">
        <f t="shared" si="6"/>
        <v>0</v>
      </c>
      <c r="AD19" s="276">
        <f t="shared" si="6"/>
        <v>0</v>
      </c>
      <c r="AE19" s="276">
        <f t="shared" si="6"/>
        <v>0</v>
      </c>
      <c r="AF19" s="276">
        <f t="shared" si="6"/>
        <v>0</v>
      </c>
      <c r="AG19" s="276">
        <f t="shared" si="6"/>
        <v>0</v>
      </c>
      <c r="AH19" s="276">
        <f t="shared" si="6"/>
        <v>0</v>
      </c>
      <c r="AI19" s="276">
        <f t="shared" si="6"/>
        <v>0</v>
      </c>
      <c r="AJ19" s="282">
        <f>SUM(F19:AI19)</f>
        <v>0</v>
      </c>
    </row>
    <row r="20" spans="1:36">
      <c r="A20" s="30"/>
      <c r="B20" s="410" t="s">
        <v>157</v>
      </c>
      <c r="C20" s="409" t="str">
        <f>'5. DL soc.econom. analīze'!B7</f>
        <v>Ieguvums ...</v>
      </c>
      <c r="D20" s="12"/>
      <c r="E20" s="93" t="s">
        <v>178</v>
      </c>
      <c r="F20" s="411">
        <f>'5. DL soc.econom. analīze'!D7*F$18</f>
        <v>0</v>
      </c>
      <c r="G20" s="412">
        <f>'5. DL soc.econom. analīze'!E7*G$18</f>
        <v>0</v>
      </c>
      <c r="H20" s="412">
        <f>'5. DL soc.econom. analīze'!F7*H$18</f>
        <v>0</v>
      </c>
      <c r="I20" s="412">
        <f>'5. DL soc.econom. analīze'!G7*I$18</f>
        <v>0</v>
      </c>
      <c r="J20" s="412">
        <f>'5. DL soc.econom. analīze'!H7*J$18</f>
        <v>0</v>
      </c>
      <c r="K20" s="412">
        <f>'5. DL soc.econom. analīze'!I7*K$18</f>
        <v>0</v>
      </c>
      <c r="L20" s="412">
        <f>'5. DL soc.econom. analīze'!J7*L$18</f>
        <v>0</v>
      </c>
      <c r="M20" s="412">
        <f>'5. DL soc.econom. analīze'!K7*M$18</f>
        <v>0</v>
      </c>
      <c r="N20" s="412">
        <f>'5. DL soc.econom. analīze'!L7*N$18</f>
        <v>0</v>
      </c>
      <c r="O20" s="412">
        <f>'5. DL soc.econom. analīze'!M7*O$18</f>
        <v>0</v>
      </c>
      <c r="P20" s="412">
        <f>'5. DL soc.econom. analīze'!N7*P$18</f>
        <v>0</v>
      </c>
      <c r="Q20" s="412">
        <f>'5. DL soc.econom. analīze'!O7*Q$18</f>
        <v>0</v>
      </c>
      <c r="R20" s="412">
        <f>'5. DL soc.econom. analīze'!P7*R$18</f>
        <v>0</v>
      </c>
      <c r="S20" s="412">
        <f>'5. DL soc.econom. analīze'!Q7*S$18</f>
        <v>0</v>
      </c>
      <c r="T20" s="412">
        <f>'5. DL soc.econom. analīze'!R7*T$18</f>
        <v>0</v>
      </c>
      <c r="U20" s="412">
        <f>'5. DL soc.econom. analīze'!S7*U$18</f>
        <v>0</v>
      </c>
      <c r="V20" s="412">
        <f>'5. DL soc.econom. analīze'!T7*V$18</f>
        <v>0</v>
      </c>
      <c r="W20" s="412">
        <f>'5. DL soc.econom. analīze'!U7*W$18</f>
        <v>0</v>
      </c>
      <c r="X20" s="412">
        <f>'5. DL soc.econom. analīze'!V7*X$18</f>
        <v>0</v>
      </c>
      <c r="Y20" s="412">
        <f>'5. DL soc.econom. analīze'!W7*Y$18</f>
        <v>0</v>
      </c>
      <c r="Z20" s="412">
        <f>'5. DL soc.econom. analīze'!X7*Z$18</f>
        <v>0</v>
      </c>
      <c r="AA20" s="412">
        <f>'5. DL soc.econom. analīze'!Y7*AA$18</f>
        <v>0</v>
      </c>
      <c r="AB20" s="412">
        <f>'5. DL soc.econom. analīze'!Z7*AB$18</f>
        <v>0</v>
      </c>
      <c r="AC20" s="412">
        <f>'5. DL soc.econom. analīze'!AA7*AC$18</f>
        <v>0</v>
      </c>
      <c r="AD20" s="412">
        <f>'5. DL soc.econom. analīze'!AB7*AD$18</f>
        <v>0</v>
      </c>
      <c r="AE20" s="412">
        <f>'5. DL soc.econom. analīze'!AC7*AE$18</f>
        <v>0</v>
      </c>
      <c r="AF20" s="412">
        <f>'5. DL soc.econom. analīze'!AD7*AF$18</f>
        <v>0</v>
      </c>
      <c r="AG20" s="412">
        <f>'5. DL soc.econom. analīze'!AE7*AG$18</f>
        <v>0</v>
      </c>
      <c r="AH20" s="412">
        <f>'5. DL soc.econom. analīze'!AF7*AH$18</f>
        <v>0</v>
      </c>
      <c r="AI20" s="412">
        <f>'5. DL soc.econom. analīze'!AG7*AI$18</f>
        <v>0</v>
      </c>
      <c r="AJ20" s="282">
        <f t="shared" ref="AJ20:AJ28" si="7">SUM(F20:AI20)</f>
        <v>0</v>
      </c>
    </row>
    <row r="21" spans="1:36">
      <c r="A21" s="30"/>
      <c r="B21" s="410" t="s">
        <v>156</v>
      </c>
      <c r="C21" s="409" t="str">
        <f>'5. DL soc.econom. analīze'!B8</f>
        <v>Ieguvums ...</v>
      </c>
      <c r="D21" s="12"/>
      <c r="E21" s="93" t="s">
        <v>178</v>
      </c>
      <c r="F21" s="411">
        <f>'5. DL soc.econom. analīze'!D8*F$18</f>
        <v>0</v>
      </c>
      <c r="G21" s="412">
        <f>'5. DL soc.econom. analīze'!E8*G$18</f>
        <v>0</v>
      </c>
      <c r="H21" s="412">
        <f>'5. DL soc.econom. analīze'!F8*H$18</f>
        <v>0</v>
      </c>
      <c r="I21" s="412">
        <f>'5. DL soc.econom. analīze'!G8*I$18</f>
        <v>0</v>
      </c>
      <c r="J21" s="412">
        <f>'5. DL soc.econom. analīze'!H8*J$18</f>
        <v>0</v>
      </c>
      <c r="K21" s="412">
        <f>'5. DL soc.econom. analīze'!I8*K$18</f>
        <v>0</v>
      </c>
      <c r="L21" s="412">
        <f>'5. DL soc.econom. analīze'!J8*L$18</f>
        <v>0</v>
      </c>
      <c r="M21" s="412">
        <f>'5. DL soc.econom. analīze'!K8*M$18</f>
        <v>0</v>
      </c>
      <c r="N21" s="412">
        <f>'5. DL soc.econom. analīze'!L8*N$18</f>
        <v>0</v>
      </c>
      <c r="O21" s="412">
        <f>'5. DL soc.econom. analīze'!M8*O$18</f>
        <v>0</v>
      </c>
      <c r="P21" s="412">
        <f>'5. DL soc.econom. analīze'!N8*P$18</f>
        <v>0</v>
      </c>
      <c r="Q21" s="412">
        <f>'5. DL soc.econom. analīze'!O8*Q$18</f>
        <v>0</v>
      </c>
      <c r="R21" s="412">
        <f>'5. DL soc.econom. analīze'!P8*R$18</f>
        <v>0</v>
      </c>
      <c r="S21" s="412">
        <f>'5. DL soc.econom. analīze'!Q8*S$18</f>
        <v>0</v>
      </c>
      <c r="T21" s="412">
        <f>'5. DL soc.econom. analīze'!R8*T$18</f>
        <v>0</v>
      </c>
      <c r="U21" s="412">
        <f>'5. DL soc.econom. analīze'!S8*U$18</f>
        <v>0</v>
      </c>
      <c r="V21" s="412">
        <f>'5. DL soc.econom. analīze'!T8*V$18</f>
        <v>0</v>
      </c>
      <c r="W21" s="412">
        <f>'5. DL soc.econom. analīze'!U8*W$18</f>
        <v>0</v>
      </c>
      <c r="X21" s="412">
        <f>'5. DL soc.econom. analīze'!V8*X$18</f>
        <v>0</v>
      </c>
      <c r="Y21" s="412">
        <f>'5. DL soc.econom. analīze'!W8*Y$18</f>
        <v>0</v>
      </c>
      <c r="Z21" s="412">
        <f>'5. DL soc.econom. analīze'!X8*Z$18</f>
        <v>0</v>
      </c>
      <c r="AA21" s="412">
        <f>'5. DL soc.econom. analīze'!Y8*AA$18</f>
        <v>0</v>
      </c>
      <c r="AB21" s="412">
        <f>'5. DL soc.econom. analīze'!Z8*AB$18</f>
        <v>0</v>
      </c>
      <c r="AC21" s="412">
        <f>'5. DL soc.econom. analīze'!AA8*AC$18</f>
        <v>0</v>
      </c>
      <c r="AD21" s="412">
        <f>'5. DL soc.econom. analīze'!AB8*AD$18</f>
        <v>0</v>
      </c>
      <c r="AE21" s="412">
        <f>'5. DL soc.econom. analīze'!AC8*AE$18</f>
        <v>0</v>
      </c>
      <c r="AF21" s="412">
        <f>'5. DL soc.econom. analīze'!AD8*AF$18</f>
        <v>0</v>
      </c>
      <c r="AG21" s="412">
        <f>'5. DL soc.econom. analīze'!AE8*AG$18</f>
        <v>0</v>
      </c>
      <c r="AH21" s="412">
        <f>'5. DL soc.econom. analīze'!AF8*AH$18</f>
        <v>0</v>
      </c>
      <c r="AI21" s="412">
        <f>'5. DL soc.econom. analīze'!AG8*AI$18</f>
        <v>0</v>
      </c>
      <c r="AJ21" s="282">
        <f t="shared" si="7"/>
        <v>0</v>
      </c>
    </row>
    <row r="22" spans="1:36">
      <c r="A22" s="30"/>
      <c r="B22" s="410" t="s">
        <v>155</v>
      </c>
      <c r="C22" s="409" t="str">
        <f>'5. DL soc.econom. analīze'!B9</f>
        <v>Ieguvums ...</v>
      </c>
      <c r="D22" s="12"/>
      <c r="E22" s="93" t="s">
        <v>178</v>
      </c>
      <c r="F22" s="411">
        <f>'5. DL soc.econom. analīze'!D9*F$18</f>
        <v>0</v>
      </c>
      <c r="G22" s="412">
        <f>'5. DL soc.econom. analīze'!E9*G$18</f>
        <v>0</v>
      </c>
      <c r="H22" s="412">
        <f>'5. DL soc.econom. analīze'!F9*H$18</f>
        <v>0</v>
      </c>
      <c r="I22" s="412">
        <f>'5. DL soc.econom. analīze'!G9*I$18</f>
        <v>0</v>
      </c>
      <c r="J22" s="412">
        <f>'5. DL soc.econom. analīze'!H9*J$18</f>
        <v>0</v>
      </c>
      <c r="K22" s="412">
        <f>'5. DL soc.econom. analīze'!I9*K$18</f>
        <v>0</v>
      </c>
      <c r="L22" s="412">
        <f>'5. DL soc.econom. analīze'!J9*L$18</f>
        <v>0</v>
      </c>
      <c r="M22" s="412">
        <f>'5. DL soc.econom. analīze'!K9*M$18</f>
        <v>0</v>
      </c>
      <c r="N22" s="412">
        <f>'5. DL soc.econom. analīze'!L9*N$18</f>
        <v>0</v>
      </c>
      <c r="O22" s="412">
        <f>'5. DL soc.econom. analīze'!M9*O$18</f>
        <v>0</v>
      </c>
      <c r="P22" s="412">
        <f>'5. DL soc.econom. analīze'!N9*P$18</f>
        <v>0</v>
      </c>
      <c r="Q22" s="412">
        <f>'5. DL soc.econom. analīze'!O9*Q$18</f>
        <v>0</v>
      </c>
      <c r="R22" s="412">
        <f>'5. DL soc.econom. analīze'!P9*R$18</f>
        <v>0</v>
      </c>
      <c r="S22" s="412">
        <f>'5. DL soc.econom. analīze'!Q9*S$18</f>
        <v>0</v>
      </c>
      <c r="T22" s="412">
        <f>'5. DL soc.econom. analīze'!R9*T$18</f>
        <v>0</v>
      </c>
      <c r="U22" s="412">
        <f>'5. DL soc.econom. analīze'!S9*U$18</f>
        <v>0</v>
      </c>
      <c r="V22" s="412">
        <f>'5. DL soc.econom. analīze'!T9*V$18</f>
        <v>0</v>
      </c>
      <c r="W22" s="412">
        <f>'5. DL soc.econom. analīze'!U9*W$18</f>
        <v>0</v>
      </c>
      <c r="X22" s="412">
        <f>'5. DL soc.econom. analīze'!V9*X$18</f>
        <v>0</v>
      </c>
      <c r="Y22" s="412">
        <f>'5. DL soc.econom. analīze'!W9*Y$18</f>
        <v>0</v>
      </c>
      <c r="Z22" s="412">
        <f>'5. DL soc.econom. analīze'!X9*Z$18</f>
        <v>0</v>
      </c>
      <c r="AA22" s="412">
        <f>'5. DL soc.econom. analīze'!Y9*AA$18</f>
        <v>0</v>
      </c>
      <c r="AB22" s="412">
        <f>'5. DL soc.econom. analīze'!Z9*AB$18</f>
        <v>0</v>
      </c>
      <c r="AC22" s="412">
        <f>'5. DL soc.econom. analīze'!AA9*AC$18</f>
        <v>0</v>
      </c>
      <c r="AD22" s="412">
        <f>'5. DL soc.econom. analīze'!AB9*AD$18</f>
        <v>0</v>
      </c>
      <c r="AE22" s="412">
        <f>'5. DL soc.econom. analīze'!AC9*AE$18</f>
        <v>0</v>
      </c>
      <c r="AF22" s="412">
        <f>'5. DL soc.econom. analīze'!AD9*AF$18</f>
        <v>0</v>
      </c>
      <c r="AG22" s="412">
        <f>'5. DL soc.econom. analīze'!AE9*AG$18</f>
        <v>0</v>
      </c>
      <c r="AH22" s="412">
        <f>'5. DL soc.econom. analīze'!AF9*AH$18</f>
        <v>0</v>
      </c>
      <c r="AI22" s="412">
        <f>'5. DL soc.econom. analīze'!AG9*AI$18</f>
        <v>0</v>
      </c>
      <c r="AJ22" s="282">
        <f t="shared" si="7"/>
        <v>0</v>
      </c>
    </row>
    <row r="23" spans="1:36">
      <c r="A23" s="30"/>
      <c r="B23" s="410" t="s">
        <v>175</v>
      </c>
      <c r="C23" s="409" t="str">
        <f>'5. DL soc.econom. analīze'!B10</f>
        <v>Ieguvums ...</v>
      </c>
      <c r="D23" s="12"/>
      <c r="E23" s="93" t="s">
        <v>178</v>
      </c>
      <c r="F23" s="411">
        <f>'5. DL soc.econom. analīze'!D10*F$18</f>
        <v>0</v>
      </c>
      <c r="G23" s="412">
        <f>'5. DL soc.econom. analīze'!E10*G$18</f>
        <v>0</v>
      </c>
      <c r="H23" s="412">
        <f>'5. DL soc.econom. analīze'!F10*H$18</f>
        <v>0</v>
      </c>
      <c r="I23" s="412">
        <f>'5. DL soc.econom. analīze'!G10*I$18</f>
        <v>0</v>
      </c>
      <c r="J23" s="412">
        <f>'5. DL soc.econom. analīze'!H10*J$18</f>
        <v>0</v>
      </c>
      <c r="K23" s="412">
        <f>'5. DL soc.econom. analīze'!I10*K$18</f>
        <v>0</v>
      </c>
      <c r="L23" s="412">
        <f>'5. DL soc.econom. analīze'!J10*L$18</f>
        <v>0</v>
      </c>
      <c r="M23" s="412">
        <f>'5. DL soc.econom. analīze'!K10*M$18</f>
        <v>0</v>
      </c>
      <c r="N23" s="412">
        <f>'5. DL soc.econom. analīze'!L10*N$18</f>
        <v>0</v>
      </c>
      <c r="O23" s="412">
        <f>'5. DL soc.econom. analīze'!M10*O$18</f>
        <v>0</v>
      </c>
      <c r="P23" s="412">
        <f>'5. DL soc.econom. analīze'!N10*P$18</f>
        <v>0</v>
      </c>
      <c r="Q23" s="412">
        <f>'5. DL soc.econom. analīze'!O10*Q$18</f>
        <v>0</v>
      </c>
      <c r="R23" s="412">
        <f>'5. DL soc.econom. analīze'!P10*R$18</f>
        <v>0</v>
      </c>
      <c r="S23" s="412">
        <f>'5. DL soc.econom. analīze'!Q10*S$18</f>
        <v>0</v>
      </c>
      <c r="T23" s="412">
        <f>'5. DL soc.econom. analīze'!R10*T$18</f>
        <v>0</v>
      </c>
      <c r="U23" s="412">
        <f>'5. DL soc.econom. analīze'!S10*U$18</f>
        <v>0</v>
      </c>
      <c r="V23" s="412">
        <f>'5. DL soc.econom. analīze'!T10*V$18</f>
        <v>0</v>
      </c>
      <c r="W23" s="412">
        <f>'5. DL soc.econom. analīze'!U10*W$18</f>
        <v>0</v>
      </c>
      <c r="X23" s="412">
        <f>'5. DL soc.econom. analīze'!V10*X$18</f>
        <v>0</v>
      </c>
      <c r="Y23" s="412">
        <f>'5. DL soc.econom. analīze'!W10*Y$18</f>
        <v>0</v>
      </c>
      <c r="Z23" s="412">
        <f>'5. DL soc.econom. analīze'!X10*Z$18</f>
        <v>0</v>
      </c>
      <c r="AA23" s="412">
        <f>'5. DL soc.econom. analīze'!Y10*AA$18</f>
        <v>0</v>
      </c>
      <c r="AB23" s="412">
        <f>'5. DL soc.econom. analīze'!Z10*AB$18</f>
        <v>0</v>
      </c>
      <c r="AC23" s="412">
        <f>'5. DL soc.econom. analīze'!AA10*AC$18</f>
        <v>0</v>
      </c>
      <c r="AD23" s="412">
        <f>'5. DL soc.econom. analīze'!AB10*AD$18</f>
        <v>0</v>
      </c>
      <c r="AE23" s="412">
        <f>'5. DL soc.econom. analīze'!AC10*AE$18</f>
        <v>0</v>
      </c>
      <c r="AF23" s="412">
        <f>'5. DL soc.econom. analīze'!AD10*AF$18</f>
        <v>0</v>
      </c>
      <c r="AG23" s="412">
        <f>'5. DL soc.econom. analīze'!AE10*AG$18</f>
        <v>0</v>
      </c>
      <c r="AH23" s="412">
        <f>'5. DL soc.econom. analīze'!AF10*AH$18</f>
        <v>0</v>
      </c>
      <c r="AI23" s="412">
        <f>'5. DL soc.econom. analīze'!AG10*AI$18</f>
        <v>0</v>
      </c>
      <c r="AJ23" s="282">
        <f t="shared" si="7"/>
        <v>0</v>
      </c>
    </row>
    <row r="24" spans="1:36">
      <c r="A24" s="30"/>
      <c r="B24" s="410" t="s">
        <v>308</v>
      </c>
      <c r="C24" s="409" t="str">
        <f>'5. DL soc.econom. analīze'!B11</f>
        <v>Ieguvums ...</v>
      </c>
      <c r="D24" s="12"/>
      <c r="E24" s="93" t="s">
        <v>178</v>
      </c>
      <c r="F24" s="411">
        <f>'5. DL soc.econom. analīze'!D11*F$18</f>
        <v>0</v>
      </c>
      <c r="G24" s="412">
        <f>'5. DL soc.econom. analīze'!E11*G$18</f>
        <v>0</v>
      </c>
      <c r="H24" s="412">
        <f>'5. DL soc.econom. analīze'!F11*H$18</f>
        <v>0</v>
      </c>
      <c r="I24" s="412">
        <f>'5. DL soc.econom. analīze'!G11*I$18</f>
        <v>0</v>
      </c>
      <c r="J24" s="412">
        <f>'5. DL soc.econom. analīze'!H11*J$18</f>
        <v>0</v>
      </c>
      <c r="K24" s="412">
        <f>'5. DL soc.econom. analīze'!I11*K$18</f>
        <v>0</v>
      </c>
      <c r="L24" s="412">
        <f>'5. DL soc.econom. analīze'!J11*L$18</f>
        <v>0</v>
      </c>
      <c r="M24" s="412">
        <f>'5. DL soc.econom. analīze'!K11*M$18</f>
        <v>0</v>
      </c>
      <c r="N24" s="412">
        <f>'5. DL soc.econom. analīze'!L11*N$18</f>
        <v>0</v>
      </c>
      <c r="O24" s="412">
        <f>'5. DL soc.econom. analīze'!M11*O$18</f>
        <v>0</v>
      </c>
      <c r="P24" s="412">
        <f>'5. DL soc.econom. analīze'!N11*P$18</f>
        <v>0</v>
      </c>
      <c r="Q24" s="412">
        <f>'5. DL soc.econom. analīze'!O11*Q$18</f>
        <v>0</v>
      </c>
      <c r="R24" s="412">
        <f>'5. DL soc.econom. analīze'!P11*R$18</f>
        <v>0</v>
      </c>
      <c r="S24" s="412">
        <f>'5. DL soc.econom. analīze'!Q11*S$18</f>
        <v>0</v>
      </c>
      <c r="T24" s="412">
        <f>'5. DL soc.econom. analīze'!R11*T$18</f>
        <v>0</v>
      </c>
      <c r="U24" s="412">
        <f>'5. DL soc.econom. analīze'!S11*U$18</f>
        <v>0</v>
      </c>
      <c r="V24" s="412">
        <f>'5. DL soc.econom. analīze'!T11*V$18</f>
        <v>0</v>
      </c>
      <c r="W24" s="412">
        <f>'5. DL soc.econom. analīze'!U11*W$18</f>
        <v>0</v>
      </c>
      <c r="X24" s="412">
        <f>'5. DL soc.econom. analīze'!V11*X$18</f>
        <v>0</v>
      </c>
      <c r="Y24" s="412">
        <f>'5. DL soc.econom. analīze'!W11*Y$18</f>
        <v>0</v>
      </c>
      <c r="Z24" s="412">
        <f>'5. DL soc.econom. analīze'!X11*Z$18</f>
        <v>0</v>
      </c>
      <c r="AA24" s="412">
        <f>'5. DL soc.econom. analīze'!Y11*AA$18</f>
        <v>0</v>
      </c>
      <c r="AB24" s="412">
        <f>'5. DL soc.econom. analīze'!Z11*AB$18</f>
        <v>0</v>
      </c>
      <c r="AC24" s="412">
        <f>'5. DL soc.econom. analīze'!AA11*AC$18</f>
        <v>0</v>
      </c>
      <c r="AD24" s="412">
        <f>'5. DL soc.econom. analīze'!AB11*AD$18</f>
        <v>0</v>
      </c>
      <c r="AE24" s="412">
        <f>'5. DL soc.econom. analīze'!AC11*AE$18</f>
        <v>0</v>
      </c>
      <c r="AF24" s="412">
        <f>'5. DL soc.econom. analīze'!AD11*AF$18</f>
        <v>0</v>
      </c>
      <c r="AG24" s="412">
        <f>'5. DL soc.econom. analīze'!AE11*AG$18</f>
        <v>0</v>
      </c>
      <c r="AH24" s="412">
        <f>'5. DL soc.econom. analīze'!AF11*AH$18</f>
        <v>0</v>
      </c>
      <c r="AI24" s="412">
        <f>'5. DL soc.econom. analīze'!AG11*AI$18</f>
        <v>0</v>
      </c>
      <c r="AJ24" s="282">
        <f t="shared" si="7"/>
        <v>0</v>
      </c>
    </row>
    <row r="25" spans="1:36">
      <c r="A25" s="30"/>
      <c r="B25" s="410" t="s">
        <v>389</v>
      </c>
      <c r="C25" s="409" t="str">
        <f>'5. DL soc.econom. analīze'!B12</f>
        <v>Ieguvums ...</v>
      </c>
      <c r="D25" s="12"/>
      <c r="E25" s="93" t="s">
        <v>178</v>
      </c>
      <c r="F25" s="411">
        <f>'5. DL soc.econom. analīze'!D12*F$18</f>
        <v>0</v>
      </c>
      <c r="G25" s="412">
        <f>'5. DL soc.econom. analīze'!E12*G$18</f>
        <v>0</v>
      </c>
      <c r="H25" s="412">
        <f>'5. DL soc.econom. analīze'!F12*H$18</f>
        <v>0</v>
      </c>
      <c r="I25" s="412">
        <f>'5. DL soc.econom. analīze'!G12*I$18</f>
        <v>0</v>
      </c>
      <c r="J25" s="412">
        <f>'5. DL soc.econom. analīze'!H12*J$18</f>
        <v>0</v>
      </c>
      <c r="K25" s="412">
        <f>'5. DL soc.econom. analīze'!I12*K$18</f>
        <v>0</v>
      </c>
      <c r="L25" s="412">
        <f>'5. DL soc.econom. analīze'!J12*L$18</f>
        <v>0</v>
      </c>
      <c r="M25" s="412">
        <f>'5. DL soc.econom. analīze'!K12*M$18</f>
        <v>0</v>
      </c>
      <c r="N25" s="412">
        <f>'5. DL soc.econom. analīze'!L12*N$18</f>
        <v>0</v>
      </c>
      <c r="O25" s="412">
        <f>'5. DL soc.econom. analīze'!M12*O$18</f>
        <v>0</v>
      </c>
      <c r="P25" s="412">
        <f>'5. DL soc.econom. analīze'!N12*P$18</f>
        <v>0</v>
      </c>
      <c r="Q25" s="412">
        <f>'5. DL soc.econom. analīze'!O12*Q$18</f>
        <v>0</v>
      </c>
      <c r="R25" s="412">
        <f>'5. DL soc.econom. analīze'!P12*R$18</f>
        <v>0</v>
      </c>
      <c r="S25" s="412">
        <f>'5. DL soc.econom. analīze'!Q12*S$18</f>
        <v>0</v>
      </c>
      <c r="T25" s="412">
        <f>'5. DL soc.econom. analīze'!R12*T$18</f>
        <v>0</v>
      </c>
      <c r="U25" s="412">
        <f>'5. DL soc.econom. analīze'!S12*U$18</f>
        <v>0</v>
      </c>
      <c r="V25" s="412">
        <f>'5. DL soc.econom. analīze'!T12*V$18</f>
        <v>0</v>
      </c>
      <c r="W25" s="412">
        <f>'5. DL soc.econom. analīze'!U12*W$18</f>
        <v>0</v>
      </c>
      <c r="X25" s="412">
        <f>'5. DL soc.econom. analīze'!V12*X$18</f>
        <v>0</v>
      </c>
      <c r="Y25" s="412">
        <f>'5. DL soc.econom. analīze'!W12*Y$18</f>
        <v>0</v>
      </c>
      <c r="Z25" s="412">
        <f>'5. DL soc.econom. analīze'!X12*Z$18</f>
        <v>0</v>
      </c>
      <c r="AA25" s="412">
        <f>'5. DL soc.econom. analīze'!Y12*AA$18</f>
        <v>0</v>
      </c>
      <c r="AB25" s="412">
        <f>'5. DL soc.econom. analīze'!Z12*AB$18</f>
        <v>0</v>
      </c>
      <c r="AC25" s="412">
        <f>'5. DL soc.econom. analīze'!AA12*AC$18</f>
        <v>0</v>
      </c>
      <c r="AD25" s="412">
        <f>'5. DL soc.econom. analīze'!AB12*AD$18</f>
        <v>0</v>
      </c>
      <c r="AE25" s="412">
        <f>'5. DL soc.econom. analīze'!AC12*AE$18</f>
        <v>0</v>
      </c>
      <c r="AF25" s="412">
        <f>'5. DL soc.econom. analīze'!AD12*AF$18</f>
        <v>0</v>
      </c>
      <c r="AG25" s="412">
        <f>'5. DL soc.econom. analīze'!AE12*AG$18</f>
        <v>0</v>
      </c>
      <c r="AH25" s="412">
        <f>'5. DL soc.econom. analīze'!AF12*AH$18</f>
        <v>0</v>
      </c>
      <c r="AI25" s="412">
        <f>'5. DL soc.econom. analīze'!AG12*AI$18</f>
        <v>0</v>
      </c>
      <c r="AJ25" s="282">
        <f t="shared" si="7"/>
        <v>0</v>
      </c>
    </row>
    <row r="26" spans="1:36">
      <c r="A26" s="30"/>
      <c r="B26" s="410" t="s">
        <v>390</v>
      </c>
      <c r="C26" s="409" t="str">
        <f>'5. DL soc.econom. analīze'!B13</f>
        <v>Ieguvums ...</v>
      </c>
      <c r="D26" s="12"/>
      <c r="E26" s="93" t="s">
        <v>178</v>
      </c>
      <c r="F26" s="411">
        <f>'5. DL soc.econom. analīze'!D13*F$18</f>
        <v>0</v>
      </c>
      <c r="G26" s="412">
        <f>'5. DL soc.econom. analīze'!E13*G$18</f>
        <v>0</v>
      </c>
      <c r="H26" s="412">
        <f>'5. DL soc.econom. analīze'!F13*H$18</f>
        <v>0</v>
      </c>
      <c r="I26" s="412">
        <f>'5. DL soc.econom. analīze'!G13*I$18</f>
        <v>0</v>
      </c>
      <c r="J26" s="412">
        <f>'5. DL soc.econom. analīze'!H13*J$18</f>
        <v>0</v>
      </c>
      <c r="K26" s="412">
        <f>'5. DL soc.econom. analīze'!I13*K$18</f>
        <v>0</v>
      </c>
      <c r="L26" s="412">
        <f>'5. DL soc.econom. analīze'!J13*L$18</f>
        <v>0</v>
      </c>
      <c r="M26" s="412">
        <f>'5. DL soc.econom. analīze'!K13*M$18</f>
        <v>0</v>
      </c>
      <c r="N26" s="412">
        <f>'5. DL soc.econom. analīze'!L13*N$18</f>
        <v>0</v>
      </c>
      <c r="O26" s="412">
        <f>'5. DL soc.econom. analīze'!M13*O$18</f>
        <v>0</v>
      </c>
      <c r="P26" s="412">
        <f>'5. DL soc.econom. analīze'!N13*P$18</f>
        <v>0</v>
      </c>
      <c r="Q26" s="412">
        <f>'5. DL soc.econom. analīze'!O13*Q$18</f>
        <v>0</v>
      </c>
      <c r="R26" s="412">
        <f>'5. DL soc.econom. analīze'!P13*R$18</f>
        <v>0</v>
      </c>
      <c r="S26" s="412">
        <f>'5. DL soc.econom. analīze'!Q13*S$18</f>
        <v>0</v>
      </c>
      <c r="T26" s="412">
        <f>'5. DL soc.econom. analīze'!R13*T$18</f>
        <v>0</v>
      </c>
      <c r="U26" s="412">
        <f>'5. DL soc.econom. analīze'!S13*U$18</f>
        <v>0</v>
      </c>
      <c r="V26" s="412">
        <f>'5. DL soc.econom. analīze'!T13*V$18</f>
        <v>0</v>
      </c>
      <c r="W26" s="412">
        <f>'5. DL soc.econom. analīze'!U13*W$18</f>
        <v>0</v>
      </c>
      <c r="X26" s="412">
        <f>'5. DL soc.econom. analīze'!V13*X$18</f>
        <v>0</v>
      </c>
      <c r="Y26" s="412">
        <f>'5. DL soc.econom. analīze'!W13*Y$18</f>
        <v>0</v>
      </c>
      <c r="Z26" s="412">
        <f>'5. DL soc.econom. analīze'!X13*Z$18</f>
        <v>0</v>
      </c>
      <c r="AA26" s="412">
        <f>'5. DL soc.econom. analīze'!Y13*AA$18</f>
        <v>0</v>
      </c>
      <c r="AB26" s="412">
        <f>'5. DL soc.econom. analīze'!Z13*AB$18</f>
        <v>0</v>
      </c>
      <c r="AC26" s="412">
        <f>'5. DL soc.econom. analīze'!AA13*AC$18</f>
        <v>0</v>
      </c>
      <c r="AD26" s="412">
        <f>'5. DL soc.econom. analīze'!AB13*AD$18</f>
        <v>0</v>
      </c>
      <c r="AE26" s="412">
        <f>'5. DL soc.econom. analīze'!AC13*AE$18</f>
        <v>0</v>
      </c>
      <c r="AF26" s="412">
        <f>'5. DL soc.econom. analīze'!AD13*AF$18</f>
        <v>0</v>
      </c>
      <c r="AG26" s="412">
        <f>'5. DL soc.econom. analīze'!AE13*AG$18</f>
        <v>0</v>
      </c>
      <c r="AH26" s="412">
        <f>'5. DL soc.econom. analīze'!AF13*AH$18</f>
        <v>0</v>
      </c>
      <c r="AI26" s="412">
        <f>'5. DL soc.econom. analīze'!AG13*AI$18</f>
        <v>0</v>
      </c>
      <c r="AJ26" s="282">
        <f t="shared" si="7"/>
        <v>0</v>
      </c>
    </row>
    <row r="27" spans="1:36">
      <c r="A27" s="30"/>
      <c r="B27" s="89" t="s">
        <v>391</v>
      </c>
      <c r="C27" s="409" t="str">
        <f>'5. DL soc.econom. analīze'!B14</f>
        <v>Ieguvums ...</v>
      </c>
      <c r="D27" s="12"/>
      <c r="E27" s="93" t="s">
        <v>178</v>
      </c>
      <c r="F27" s="411">
        <f>'5. DL soc.econom. analīze'!D14*F$18</f>
        <v>0</v>
      </c>
      <c r="G27" s="412">
        <f>'5. DL soc.econom. analīze'!E14*G$18</f>
        <v>0</v>
      </c>
      <c r="H27" s="412">
        <f>'5. DL soc.econom. analīze'!F14*H$18</f>
        <v>0</v>
      </c>
      <c r="I27" s="412">
        <f>'5. DL soc.econom. analīze'!G14*I$18</f>
        <v>0</v>
      </c>
      <c r="J27" s="412">
        <f>'5. DL soc.econom. analīze'!H14*J$18</f>
        <v>0</v>
      </c>
      <c r="K27" s="412">
        <f>'5. DL soc.econom. analīze'!I14*K$18</f>
        <v>0</v>
      </c>
      <c r="L27" s="412">
        <f>'5. DL soc.econom. analīze'!J14*L$18</f>
        <v>0</v>
      </c>
      <c r="M27" s="412">
        <f>'5. DL soc.econom. analīze'!K14*M$18</f>
        <v>0</v>
      </c>
      <c r="N27" s="412">
        <f>'5. DL soc.econom. analīze'!L14*N$18</f>
        <v>0</v>
      </c>
      <c r="O27" s="412">
        <f>'5. DL soc.econom. analīze'!M14*O$18</f>
        <v>0</v>
      </c>
      <c r="P27" s="412">
        <f>'5. DL soc.econom. analīze'!N14*P$18</f>
        <v>0</v>
      </c>
      <c r="Q27" s="412">
        <f>'5. DL soc.econom. analīze'!O14*Q$18</f>
        <v>0</v>
      </c>
      <c r="R27" s="412">
        <f>'5. DL soc.econom. analīze'!P14*R$18</f>
        <v>0</v>
      </c>
      <c r="S27" s="412">
        <f>'5. DL soc.econom. analīze'!Q14*S$18</f>
        <v>0</v>
      </c>
      <c r="T27" s="412">
        <f>'5. DL soc.econom. analīze'!R14*T$18</f>
        <v>0</v>
      </c>
      <c r="U27" s="412">
        <f>'5. DL soc.econom. analīze'!S14*U$18</f>
        <v>0</v>
      </c>
      <c r="V27" s="412">
        <f>'5. DL soc.econom. analīze'!T14*V$18</f>
        <v>0</v>
      </c>
      <c r="W27" s="412">
        <f>'5. DL soc.econom. analīze'!U14*W$18</f>
        <v>0</v>
      </c>
      <c r="X27" s="412">
        <f>'5. DL soc.econom. analīze'!V14*X$18</f>
        <v>0</v>
      </c>
      <c r="Y27" s="412">
        <f>'5. DL soc.econom. analīze'!W14*Y$18</f>
        <v>0</v>
      </c>
      <c r="Z27" s="412">
        <f>'5. DL soc.econom. analīze'!X14*Z$18</f>
        <v>0</v>
      </c>
      <c r="AA27" s="412">
        <f>'5. DL soc.econom. analīze'!Y14*AA$18</f>
        <v>0</v>
      </c>
      <c r="AB27" s="412">
        <f>'5. DL soc.econom. analīze'!Z14*AB$18</f>
        <v>0</v>
      </c>
      <c r="AC27" s="412">
        <f>'5. DL soc.econom. analīze'!AA14*AC$18</f>
        <v>0</v>
      </c>
      <c r="AD27" s="412">
        <f>'5. DL soc.econom. analīze'!AB14*AD$18</f>
        <v>0</v>
      </c>
      <c r="AE27" s="412">
        <f>'5. DL soc.econom. analīze'!AC14*AE$18</f>
        <v>0</v>
      </c>
      <c r="AF27" s="412">
        <f>'5. DL soc.econom. analīze'!AD14*AF$18</f>
        <v>0</v>
      </c>
      <c r="AG27" s="412">
        <f>'5. DL soc.econom. analīze'!AE14*AG$18</f>
        <v>0</v>
      </c>
      <c r="AH27" s="412">
        <f>'5. DL soc.econom. analīze'!AF14*AH$18</f>
        <v>0</v>
      </c>
      <c r="AI27" s="412">
        <f>'5. DL soc.econom. analīze'!AG14*AI$18</f>
        <v>0</v>
      </c>
      <c r="AJ27" s="282">
        <f t="shared" si="7"/>
        <v>0</v>
      </c>
    </row>
    <row r="28" spans="1:36">
      <c r="A28" s="30"/>
      <c r="B28" s="89" t="s">
        <v>392</v>
      </c>
      <c r="C28" s="409" t="str">
        <f>'5. DL soc.econom. analīze'!B15</f>
        <v>Ieguvums ...</v>
      </c>
      <c r="D28" s="12"/>
      <c r="E28" s="93" t="s">
        <v>178</v>
      </c>
      <c r="F28" s="411">
        <f>'5. DL soc.econom. analīze'!D15*F$18</f>
        <v>0</v>
      </c>
      <c r="G28" s="412">
        <f>'5. DL soc.econom. analīze'!E15*G$18</f>
        <v>0</v>
      </c>
      <c r="H28" s="412">
        <f>'5. DL soc.econom. analīze'!F15*H$18</f>
        <v>0</v>
      </c>
      <c r="I28" s="412">
        <f>'5. DL soc.econom. analīze'!G15*I$18</f>
        <v>0</v>
      </c>
      <c r="J28" s="412">
        <f>'5. DL soc.econom. analīze'!H15*J$18</f>
        <v>0</v>
      </c>
      <c r="K28" s="412">
        <f>'5. DL soc.econom. analīze'!I15*K$18</f>
        <v>0</v>
      </c>
      <c r="L28" s="412">
        <f>'5. DL soc.econom. analīze'!J15*L$18</f>
        <v>0</v>
      </c>
      <c r="M28" s="412">
        <f>'5. DL soc.econom. analīze'!K15*M$18</f>
        <v>0</v>
      </c>
      <c r="N28" s="412">
        <f>'5. DL soc.econom. analīze'!L15*N$18</f>
        <v>0</v>
      </c>
      <c r="O28" s="412">
        <f>'5. DL soc.econom. analīze'!M15*O$18</f>
        <v>0</v>
      </c>
      <c r="P28" s="412">
        <f>'5. DL soc.econom. analīze'!N15*P$18</f>
        <v>0</v>
      </c>
      <c r="Q28" s="412">
        <f>'5. DL soc.econom. analīze'!O15*Q$18</f>
        <v>0</v>
      </c>
      <c r="R28" s="412">
        <f>'5. DL soc.econom. analīze'!P15*R$18</f>
        <v>0</v>
      </c>
      <c r="S28" s="412">
        <f>'5. DL soc.econom. analīze'!Q15*S$18</f>
        <v>0</v>
      </c>
      <c r="T28" s="412">
        <f>'5. DL soc.econom. analīze'!R15*T$18</f>
        <v>0</v>
      </c>
      <c r="U28" s="412">
        <f>'5. DL soc.econom. analīze'!S15*U$18</f>
        <v>0</v>
      </c>
      <c r="V28" s="412">
        <f>'5. DL soc.econom. analīze'!T15*V$18</f>
        <v>0</v>
      </c>
      <c r="W28" s="412">
        <f>'5. DL soc.econom. analīze'!U15*W$18</f>
        <v>0</v>
      </c>
      <c r="X28" s="412">
        <f>'5. DL soc.econom. analīze'!V15*X$18</f>
        <v>0</v>
      </c>
      <c r="Y28" s="412">
        <f>'5. DL soc.econom. analīze'!W15*Y$18</f>
        <v>0</v>
      </c>
      <c r="Z28" s="412">
        <f>'5. DL soc.econom. analīze'!X15*Z$18</f>
        <v>0</v>
      </c>
      <c r="AA28" s="412">
        <f>'5. DL soc.econom. analīze'!Y15*AA$18</f>
        <v>0</v>
      </c>
      <c r="AB28" s="412">
        <f>'5. DL soc.econom. analīze'!Z15*AB$18</f>
        <v>0</v>
      </c>
      <c r="AC28" s="412">
        <f>'5. DL soc.econom. analīze'!AA15*AC$18</f>
        <v>0</v>
      </c>
      <c r="AD28" s="412">
        <f>'5. DL soc.econom. analīze'!AB15*AD$18</f>
        <v>0</v>
      </c>
      <c r="AE28" s="412">
        <f>'5. DL soc.econom. analīze'!AC15*AE$18</f>
        <v>0</v>
      </c>
      <c r="AF28" s="412">
        <f>'5. DL soc.econom. analīze'!AD15*AF$18</f>
        <v>0</v>
      </c>
      <c r="AG28" s="412">
        <f>'5. DL soc.econom. analīze'!AE15*AG$18</f>
        <v>0</v>
      </c>
      <c r="AH28" s="412">
        <f>'5. DL soc.econom. analīze'!AF15*AH$18</f>
        <v>0</v>
      </c>
      <c r="AI28" s="412">
        <f>'5. DL soc.econom. analīze'!AG15*AI$18</f>
        <v>0</v>
      </c>
      <c r="AJ28" s="282">
        <f t="shared" si="7"/>
        <v>0</v>
      </c>
    </row>
    <row r="29" spans="1:36">
      <c r="A29" s="30"/>
      <c r="B29" s="423" t="s">
        <v>16</v>
      </c>
      <c r="C29" s="12" t="s">
        <v>142</v>
      </c>
      <c r="D29" s="12"/>
      <c r="E29" s="93" t="s">
        <v>178</v>
      </c>
      <c r="F29" s="277">
        <f t="shared" ref="F29:AI29" si="8">F7*F18</f>
        <v>0</v>
      </c>
      <c r="G29" s="278">
        <f t="shared" si="8"/>
        <v>0</v>
      </c>
      <c r="H29" s="278">
        <f t="shared" si="8"/>
        <v>0</v>
      </c>
      <c r="I29" s="278">
        <f t="shared" si="8"/>
        <v>0</v>
      </c>
      <c r="J29" s="278">
        <f t="shared" si="8"/>
        <v>0</v>
      </c>
      <c r="K29" s="278">
        <f t="shared" si="8"/>
        <v>0</v>
      </c>
      <c r="L29" s="278">
        <f t="shared" si="8"/>
        <v>0</v>
      </c>
      <c r="M29" s="278">
        <f t="shared" si="8"/>
        <v>0</v>
      </c>
      <c r="N29" s="278">
        <f>N7*N18</f>
        <v>0</v>
      </c>
      <c r="O29" s="278">
        <f t="shared" si="8"/>
        <v>0</v>
      </c>
      <c r="P29" s="278">
        <f t="shared" si="8"/>
        <v>0</v>
      </c>
      <c r="Q29" s="278">
        <f t="shared" si="8"/>
        <v>0</v>
      </c>
      <c r="R29" s="278">
        <f t="shared" si="8"/>
        <v>0</v>
      </c>
      <c r="S29" s="278">
        <f t="shared" si="8"/>
        <v>0</v>
      </c>
      <c r="T29" s="278">
        <f t="shared" si="8"/>
        <v>0</v>
      </c>
      <c r="U29" s="278">
        <f t="shared" si="8"/>
        <v>0</v>
      </c>
      <c r="V29" s="278">
        <f t="shared" si="8"/>
        <v>0</v>
      </c>
      <c r="W29" s="278">
        <f t="shared" si="8"/>
        <v>0</v>
      </c>
      <c r="X29" s="278">
        <f t="shared" si="8"/>
        <v>0</v>
      </c>
      <c r="Y29" s="278">
        <f t="shared" si="8"/>
        <v>0</v>
      </c>
      <c r="Z29" s="278">
        <f t="shared" si="8"/>
        <v>0</v>
      </c>
      <c r="AA29" s="278">
        <f t="shared" si="8"/>
        <v>0</v>
      </c>
      <c r="AB29" s="278">
        <f t="shared" si="8"/>
        <v>0</v>
      </c>
      <c r="AC29" s="278">
        <f t="shared" si="8"/>
        <v>0</v>
      </c>
      <c r="AD29" s="278">
        <f t="shared" si="8"/>
        <v>0</v>
      </c>
      <c r="AE29" s="278">
        <f t="shared" si="8"/>
        <v>0</v>
      </c>
      <c r="AF29" s="278">
        <f t="shared" si="8"/>
        <v>0</v>
      </c>
      <c r="AG29" s="278">
        <f t="shared" si="8"/>
        <v>0</v>
      </c>
      <c r="AH29" s="278">
        <f t="shared" si="8"/>
        <v>0</v>
      </c>
      <c r="AI29" s="278">
        <f t="shared" si="8"/>
        <v>0</v>
      </c>
      <c r="AJ29" s="282">
        <f t="shared" ref="AJ29:AJ43" si="9">SUM(F29:AI29)</f>
        <v>0</v>
      </c>
    </row>
    <row r="30" spans="1:36">
      <c r="A30" s="30"/>
      <c r="B30" s="12" t="s">
        <v>19</v>
      </c>
      <c r="C30" s="18" t="s">
        <v>143</v>
      </c>
      <c r="D30" s="12"/>
      <c r="E30" s="93" t="s">
        <v>178</v>
      </c>
      <c r="F30" s="277">
        <f t="shared" ref="F30:AI30" si="10">F8*F18</f>
        <v>0</v>
      </c>
      <c r="G30" s="278">
        <f t="shared" si="10"/>
        <v>0</v>
      </c>
      <c r="H30" s="278">
        <f t="shared" si="10"/>
        <v>0</v>
      </c>
      <c r="I30" s="278">
        <f t="shared" si="10"/>
        <v>0</v>
      </c>
      <c r="J30" s="278">
        <f t="shared" si="10"/>
        <v>0</v>
      </c>
      <c r="K30" s="278">
        <f t="shared" si="10"/>
        <v>0</v>
      </c>
      <c r="L30" s="278">
        <f t="shared" si="10"/>
        <v>0</v>
      </c>
      <c r="M30" s="278">
        <f t="shared" si="10"/>
        <v>0</v>
      </c>
      <c r="N30" s="278">
        <f>N8*N18</f>
        <v>0</v>
      </c>
      <c r="O30" s="278">
        <f t="shared" si="10"/>
        <v>0</v>
      </c>
      <c r="P30" s="278">
        <f t="shared" si="10"/>
        <v>0</v>
      </c>
      <c r="Q30" s="278">
        <f t="shared" si="10"/>
        <v>0</v>
      </c>
      <c r="R30" s="278">
        <f t="shared" si="10"/>
        <v>0</v>
      </c>
      <c r="S30" s="278">
        <f t="shared" si="10"/>
        <v>0</v>
      </c>
      <c r="T30" s="278">
        <f t="shared" si="10"/>
        <v>0</v>
      </c>
      <c r="U30" s="278">
        <f t="shared" si="10"/>
        <v>0</v>
      </c>
      <c r="V30" s="278">
        <f t="shared" si="10"/>
        <v>0</v>
      </c>
      <c r="W30" s="278">
        <f t="shared" si="10"/>
        <v>0</v>
      </c>
      <c r="X30" s="278">
        <f t="shared" si="10"/>
        <v>0</v>
      </c>
      <c r="Y30" s="278">
        <f t="shared" si="10"/>
        <v>0</v>
      </c>
      <c r="Z30" s="278">
        <f t="shared" si="10"/>
        <v>0</v>
      </c>
      <c r="AA30" s="278">
        <f t="shared" si="10"/>
        <v>0</v>
      </c>
      <c r="AB30" s="278">
        <f t="shared" si="10"/>
        <v>0</v>
      </c>
      <c r="AC30" s="278">
        <f t="shared" si="10"/>
        <v>0</v>
      </c>
      <c r="AD30" s="278">
        <f t="shared" si="10"/>
        <v>0</v>
      </c>
      <c r="AE30" s="278">
        <f t="shared" si="10"/>
        <v>0</v>
      </c>
      <c r="AF30" s="278">
        <f t="shared" si="10"/>
        <v>0</v>
      </c>
      <c r="AG30" s="278">
        <f t="shared" si="10"/>
        <v>0</v>
      </c>
      <c r="AH30" s="278">
        <f t="shared" si="10"/>
        <v>0</v>
      </c>
      <c r="AI30" s="278">
        <f t="shared" si="10"/>
        <v>0</v>
      </c>
      <c r="AJ30" s="282">
        <f t="shared" si="9"/>
        <v>0</v>
      </c>
    </row>
    <row r="31" spans="1:36">
      <c r="A31" s="30"/>
      <c r="B31" s="12" t="s">
        <v>22</v>
      </c>
      <c r="C31" s="12" t="s">
        <v>144</v>
      </c>
      <c r="D31" s="12"/>
      <c r="E31" s="93" t="s">
        <v>178</v>
      </c>
      <c r="F31" s="277">
        <f>F9*F18</f>
        <v>0</v>
      </c>
      <c r="G31" s="278">
        <f t="shared" ref="G31:AI31" si="11">G9*G18</f>
        <v>0</v>
      </c>
      <c r="H31" s="278">
        <f t="shared" si="11"/>
        <v>0</v>
      </c>
      <c r="I31" s="278">
        <f t="shared" si="11"/>
        <v>0</v>
      </c>
      <c r="J31" s="278">
        <f t="shared" si="11"/>
        <v>0</v>
      </c>
      <c r="K31" s="278">
        <f t="shared" si="11"/>
        <v>0</v>
      </c>
      <c r="L31" s="278">
        <f t="shared" si="11"/>
        <v>0</v>
      </c>
      <c r="M31" s="278">
        <f t="shared" si="11"/>
        <v>0</v>
      </c>
      <c r="N31" s="278">
        <f t="shared" si="11"/>
        <v>0</v>
      </c>
      <c r="O31" s="278">
        <f t="shared" si="11"/>
        <v>0</v>
      </c>
      <c r="P31" s="278">
        <f t="shared" si="11"/>
        <v>0</v>
      </c>
      <c r="Q31" s="278">
        <f t="shared" si="11"/>
        <v>0</v>
      </c>
      <c r="R31" s="278">
        <f t="shared" si="11"/>
        <v>0</v>
      </c>
      <c r="S31" s="278">
        <f t="shared" si="11"/>
        <v>0</v>
      </c>
      <c r="T31" s="278">
        <f t="shared" si="11"/>
        <v>0</v>
      </c>
      <c r="U31" s="278">
        <f t="shared" si="11"/>
        <v>0</v>
      </c>
      <c r="V31" s="278">
        <f t="shared" si="11"/>
        <v>0</v>
      </c>
      <c r="W31" s="278">
        <f t="shared" si="11"/>
        <v>0</v>
      </c>
      <c r="X31" s="278">
        <f t="shared" si="11"/>
        <v>0</v>
      </c>
      <c r="Y31" s="278">
        <f t="shared" si="11"/>
        <v>0</v>
      </c>
      <c r="Z31" s="278">
        <f t="shared" si="11"/>
        <v>0</v>
      </c>
      <c r="AA31" s="278">
        <f t="shared" si="11"/>
        <v>0</v>
      </c>
      <c r="AB31" s="278">
        <f t="shared" si="11"/>
        <v>0</v>
      </c>
      <c r="AC31" s="278">
        <f t="shared" si="11"/>
        <v>0</v>
      </c>
      <c r="AD31" s="278">
        <f t="shared" si="11"/>
        <v>0</v>
      </c>
      <c r="AE31" s="278">
        <f t="shared" si="11"/>
        <v>0</v>
      </c>
      <c r="AF31" s="278">
        <f t="shared" si="11"/>
        <v>0</v>
      </c>
      <c r="AG31" s="278">
        <f t="shared" si="11"/>
        <v>0</v>
      </c>
      <c r="AH31" s="278">
        <f t="shared" si="11"/>
        <v>0</v>
      </c>
      <c r="AI31" s="278">
        <f t="shared" si="11"/>
        <v>0</v>
      </c>
      <c r="AJ31" s="282">
        <f>SUM(F31:AI31)</f>
        <v>0</v>
      </c>
    </row>
    <row r="32" spans="1:36">
      <c r="A32" s="30"/>
      <c r="B32" s="410" t="s">
        <v>95</v>
      </c>
      <c r="C32" s="409" t="str">
        <f>'5. DL soc.econom. analīze'!B17</f>
        <v>Zaudējumi...</v>
      </c>
      <c r="D32" s="12"/>
      <c r="E32" s="93" t="s">
        <v>178</v>
      </c>
      <c r="F32" s="411">
        <f>'7.DL jut. analīze-Soc.'!G28*F$18</f>
        <v>0</v>
      </c>
      <c r="G32" s="412">
        <f>'7.DL jut. analīze-Soc.'!H28*G$18</f>
        <v>0</v>
      </c>
      <c r="H32" s="412">
        <f>'7.DL jut. analīze-Soc.'!I28*H$18</f>
        <v>0</v>
      </c>
      <c r="I32" s="412">
        <f>'7.DL jut. analīze-Soc.'!J28*I$18</f>
        <v>0</v>
      </c>
      <c r="J32" s="412">
        <f>'7.DL jut. analīze-Soc.'!K28*J$18</f>
        <v>0</v>
      </c>
      <c r="K32" s="412">
        <f>'7.DL jut. analīze-Soc.'!L28*K$18</f>
        <v>0</v>
      </c>
      <c r="L32" s="412">
        <f>'7.DL jut. analīze-Soc.'!M28*L$18</f>
        <v>0</v>
      </c>
      <c r="M32" s="412">
        <f>'7.DL jut. analīze-Soc.'!N28*M$18</f>
        <v>0</v>
      </c>
      <c r="N32" s="412">
        <f>'7.DL jut. analīze-Soc.'!O28*N$18</f>
        <v>0</v>
      </c>
      <c r="O32" s="412">
        <f>'7.DL jut. analīze-Soc.'!P28*O$18</f>
        <v>0</v>
      </c>
      <c r="P32" s="412">
        <f>'7.DL jut. analīze-Soc.'!Q28*P$18</f>
        <v>0</v>
      </c>
      <c r="Q32" s="412">
        <f>'7.DL jut. analīze-Soc.'!R28*Q$18</f>
        <v>0</v>
      </c>
      <c r="R32" s="412">
        <f>'7.DL jut. analīze-Soc.'!S28*R$18</f>
        <v>0</v>
      </c>
      <c r="S32" s="412">
        <f>'7.DL jut. analīze-Soc.'!T28*S$18</f>
        <v>0</v>
      </c>
      <c r="T32" s="412">
        <f>'7.DL jut. analīze-Soc.'!U28*T$18</f>
        <v>0</v>
      </c>
      <c r="U32" s="412">
        <f>'7.DL jut. analīze-Soc.'!V28*U$18</f>
        <v>0</v>
      </c>
      <c r="V32" s="412">
        <f>'7.DL jut. analīze-Soc.'!W28*V$18</f>
        <v>0</v>
      </c>
      <c r="W32" s="412">
        <f>'7.DL jut. analīze-Soc.'!X28*W$18</f>
        <v>0</v>
      </c>
      <c r="X32" s="412">
        <f>'7.DL jut. analīze-Soc.'!Y28*X$18</f>
        <v>0</v>
      </c>
      <c r="Y32" s="412">
        <f>'7.DL jut. analīze-Soc.'!Z28*Y$18</f>
        <v>0</v>
      </c>
      <c r="Z32" s="412">
        <f>'7.DL jut. analīze-Soc.'!AA28*Z$18</f>
        <v>0</v>
      </c>
      <c r="AA32" s="412">
        <f>'7.DL jut. analīze-Soc.'!AB28*AA$18</f>
        <v>0</v>
      </c>
      <c r="AB32" s="412">
        <f>'7.DL jut. analīze-Soc.'!AC28*AB$18</f>
        <v>0</v>
      </c>
      <c r="AC32" s="412">
        <f>'7.DL jut. analīze-Soc.'!AD28*AC$18</f>
        <v>0</v>
      </c>
      <c r="AD32" s="412">
        <f>'7.DL jut. analīze-Soc.'!AE28*AD$18</f>
        <v>0</v>
      </c>
      <c r="AE32" s="412">
        <f>'7.DL jut. analīze-Soc.'!AF28*AE$18</f>
        <v>0</v>
      </c>
      <c r="AF32" s="412">
        <f>'7.DL jut. analīze-Soc.'!AG28*AF$18</f>
        <v>0</v>
      </c>
      <c r="AG32" s="412">
        <f>'7.DL jut. analīze-Soc.'!AH28*AG$18</f>
        <v>0</v>
      </c>
      <c r="AH32" s="412">
        <f>'7.DL jut. analīze-Soc.'!AI28*AH$18</f>
        <v>0</v>
      </c>
      <c r="AI32" s="412">
        <f>'7.DL jut. analīze-Soc.'!AJ28*AI$18</f>
        <v>0</v>
      </c>
      <c r="AJ32" s="282">
        <f t="shared" ref="AJ32:AJ34" si="12">SUM(F32:AI32)</f>
        <v>0</v>
      </c>
    </row>
    <row r="33" spans="1:37">
      <c r="A33" s="30"/>
      <c r="B33" s="410" t="s">
        <v>96</v>
      </c>
      <c r="C33" s="409" t="str">
        <f>'5. DL soc.econom. analīze'!B18</f>
        <v>Zaudējumi...</v>
      </c>
      <c r="D33" s="12"/>
      <c r="E33" s="93" t="s">
        <v>178</v>
      </c>
      <c r="F33" s="411">
        <f>'7.DL jut. analīze-Soc.'!G29*F$18</f>
        <v>0</v>
      </c>
      <c r="G33" s="412">
        <f>'7.DL jut. analīze-Soc.'!H29*G$18</f>
        <v>0</v>
      </c>
      <c r="H33" s="412">
        <f>'7.DL jut. analīze-Soc.'!I29*H$18</f>
        <v>0</v>
      </c>
      <c r="I33" s="412">
        <f>'7.DL jut. analīze-Soc.'!J29*I$18</f>
        <v>0</v>
      </c>
      <c r="J33" s="412">
        <f>'7.DL jut. analīze-Soc.'!K29*J$18</f>
        <v>0</v>
      </c>
      <c r="K33" s="412">
        <f>'7.DL jut. analīze-Soc.'!L29*K$18</f>
        <v>0</v>
      </c>
      <c r="L33" s="412">
        <f>'7.DL jut. analīze-Soc.'!M29*L$18</f>
        <v>0</v>
      </c>
      <c r="M33" s="412">
        <f>'7.DL jut. analīze-Soc.'!N29*M$18</f>
        <v>0</v>
      </c>
      <c r="N33" s="412">
        <f>'7.DL jut. analīze-Soc.'!O29*N$18</f>
        <v>0</v>
      </c>
      <c r="O33" s="412">
        <f>'7.DL jut. analīze-Soc.'!P29*O$18</f>
        <v>0</v>
      </c>
      <c r="P33" s="412">
        <f>'7.DL jut. analīze-Soc.'!Q29*P$18</f>
        <v>0</v>
      </c>
      <c r="Q33" s="412">
        <f>'7.DL jut. analīze-Soc.'!R29*Q$18</f>
        <v>0</v>
      </c>
      <c r="R33" s="412">
        <f>'7.DL jut. analīze-Soc.'!S29*R$18</f>
        <v>0</v>
      </c>
      <c r="S33" s="412">
        <f>'7.DL jut. analīze-Soc.'!T29*S$18</f>
        <v>0</v>
      </c>
      <c r="T33" s="412">
        <f>'7.DL jut. analīze-Soc.'!U29*T$18</f>
        <v>0</v>
      </c>
      <c r="U33" s="412">
        <f>'7.DL jut. analīze-Soc.'!V29*U$18</f>
        <v>0</v>
      </c>
      <c r="V33" s="412">
        <f>'7.DL jut. analīze-Soc.'!W29*V$18</f>
        <v>0</v>
      </c>
      <c r="W33" s="412">
        <f>'7.DL jut. analīze-Soc.'!X29*W$18</f>
        <v>0</v>
      </c>
      <c r="X33" s="412">
        <f>'7.DL jut. analīze-Soc.'!Y29*X$18</f>
        <v>0</v>
      </c>
      <c r="Y33" s="412">
        <f>'7.DL jut. analīze-Soc.'!Z29*Y$18</f>
        <v>0</v>
      </c>
      <c r="Z33" s="412">
        <f>'7.DL jut. analīze-Soc.'!AA29*Z$18</f>
        <v>0</v>
      </c>
      <c r="AA33" s="412">
        <f>'7.DL jut. analīze-Soc.'!AB29*AA$18</f>
        <v>0</v>
      </c>
      <c r="AB33" s="412">
        <f>'7.DL jut. analīze-Soc.'!AC29*AB$18</f>
        <v>0</v>
      </c>
      <c r="AC33" s="412">
        <f>'7.DL jut. analīze-Soc.'!AD29*AC$18</f>
        <v>0</v>
      </c>
      <c r="AD33" s="412">
        <f>'7.DL jut. analīze-Soc.'!AE29*AD$18</f>
        <v>0</v>
      </c>
      <c r="AE33" s="412">
        <f>'7.DL jut. analīze-Soc.'!AF29*AE$18</f>
        <v>0</v>
      </c>
      <c r="AF33" s="412">
        <f>'7.DL jut. analīze-Soc.'!AG29*AF$18</f>
        <v>0</v>
      </c>
      <c r="AG33" s="412">
        <f>'7.DL jut. analīze-Soc.'!AH29*AG$18</f>
        <v>0</v>
      </c>
      <c r="AH33" s="412">
        <f>'7.DL jut. analīze-Soc.'!AI29*AH$18</f>
        <v>0</v>
      </c>
      <c r="AI33" s="412">
        <f>'7.DL jut. analīze-Soc.'!AJ29*AI$18</f>
        <v>0</v>
      </c>
      <c r="AJ33" s="282">
        <f t="shared" si="12"/>
        <v>0</v>
      </c>
    </row>
    <row r="34" spans="1:37">
      <c r="A34" s="30"/>
      <c r="B34" s="410" t="s">
        <v>153</v>
      </c>
      <c r="C34" s="409" t="str">
        <f>'5. DL soc.econom. analīze'!B19</f>
        <v>Zaudējumi...</v>
      </c>
      <c r="D34" s="12"/>
      <c r="E34" s="93" t="s">
        <v>178</v>
      </c>
      <c r="F34" s="411">
        <f>'7.DL jut. analīze-Soc.'!G30*F$18</f>
        <v>0</v>
      </c>
      <c r="G34" s="412">
        <f>'7.DL jut. analīze-Soc.'!H30*G$18</f>
        <v>0</v>
      </c>
      <c r="H34" s="412">
        <f>'7.DL jut. analīze-Soc.'!I30*H$18</f>
        <v>0</v>
      </c>
      <c r="I34" s="412">
        <f>'7.DL jut. analīze-Soc.'!J30*I$18</f>
        <v>0</v>
      </c>
      <c r="J34" s="412">
        <f>'7.DL jut. analīze-Soc.'!K30*J$18</f>
        <v>0</v>
      </c>
      <c r="K34" s="412">
        <f>'7.DL jut. analīze-Soc.'!L30*K$18</f>
        <v>0</v>
      </c>
      <c r="L34" s="412">
        <f>'7.DL jut. analīze-Soc.'!M30*L$18</f>
        <v>0</v>
      </c>
      <c r="M34" s="412">
        <f>'7.DL jut. analīze-Soc.'!N30*M$18</f>
        <v>0</v>
      </c>
      <c r="N34" s="412">
        <f>'7.DL jut. analīze-Soc.'!O30*N$18</f>
        <v>0</v>
      </c>
      <c r="O34" s="412">
        <f>'7.DL jut. analīze-Soc.'!P30*O$18</f>
        <v>0</v>
      </c>
      <c r="P34" s="412">
        <f>'7.DL jut. analīze-Soc.'!Q30*P$18</f>
        <v>0</v>
      </c>
      <c r="Q34" s="412">
        <f>'7.DL jut. analīze-Soc.'!R30*Q$18</f>
        <v>0</v>
      </c>
      <c r="R34" s="412">
        <f>'7.DL jut. analīze-Soc.'!S30*R$18</f>
        <v>0</v>
      </c>
      <c r="S34" s="412">
        <f>'7.DL jut. analīze-Soc.'!T30*S$18</f>
        <v>0</v>
      </c>
      <c r="T34" s="412">
        <f>'7.DL jut. analīze-Soc.'!U30*T$18</f>
        <v>0</v>
      </c>
      <c r="U34" s="412">
        <f>'7.DL jut. analīze-Soc.'!V30*U$18</f>
        <v>0</v>
      </c>
      <c r="V34" s="412">
        <f>'7.DL jut. analīze-Soc.'!W30*V$18</f>
        <v>0</v>
      </c>
      <c r="W34" s="412">
        <f>'7.DL jut. analīze-Soc.'!X30*W$18</f>
        <v>0</v>
      </c>
      <c r="X34" s="412">
        <f>'7.DL jut. analīze-Soc.'!Y30*X$18</f>
        <v>0</v>
      </c>
      <c r="Y34" s="412">
        <f>'7.DL jut. analīze-Soc.'!Z30*Y$18</f>
        <v>0</v>
      </c>
      <c r="Z34" s="412">
        <f>'7.DL jut. analīze-Soc.'!AA30*Z$18</f>
        <v>0</v>
      </c>
      <c r="AA34" s="412">
        <f>'7.DL jut. analīze-Soc.'!AB30*AA$18</f>
        <v>0</v>
      </c>
      <c r="AB34" s="412">
        <f>'7.DL jut. analīze-Soc.'!AC30*AB$18</f>
        <v>0</v>
      </c>
      <c r="AC34" s="412">
        <f>'7.DL jut. analīze-Soc.'!AD30*AC$18</f>
        <v>0</v>
      </c>
      <c r="AD34" s="412">
        <f>'7.DL jut. analīze-Soc.'!AE30*AD$18</f>
        <v>0</v>
      </c>
      <c r="AE34" s="412">
        <f>'7.DL jut. analīze-Soc.'!AF30*AE$18</f>
        <v>0</v>
      </c>
      <c r="AF34" s="412">
        <f>'7.DL jut. analīze-Soc.'!AG30*AF$18</f>
        <v>0</v>
      </c>
      <c r="AG34" s="412">
        <f>'7.DL jut. analīze-Soc.'!AH30*AG$18</f>
        <v>0</v>
      </c>
      <c r="AH34" s="412">
        <f>'7.DL jut. analīze-Soc.'!AI30*AH$18</f>
        <v>0</v>
      </c>
      <c r="AI34" s="412">
        <f>'7.DL jut. analīze-Soc.'!AJ30*AI$18</f>
        <v>0</v>
      </c>
      <c r="AJ34" s="282">
        <f t="shared" si="12"/>
        <v>0</v>
      </c>
    </row>
    <row r="35" spans="1:37">
      <c r="A35" s="30"/>
      <c r="B35" s="410" t="s">
        <v>152</v>
      </c>
      <c r="C35" s="409" t="str">
        <f>'5. DL soc.econom. analīze'!B20</f>
        <v>Zaudējumi...</v>
      </c>
      <c r="D35" s="12"/>
      <c r="E35" s="93" t="s">
        <v>178</v>
      </c>
      <c r="F35" s="411">
        <f>'7.DL jut. analīze-Soc.'!G31*F$18</f>
        <v>0</v>
      </c>
      <c r="G35" s="412">
        <f>'7.DL jut. analīze-Soc.'!H31*G$18</f>
        <v>0</v>
      </c>
      <c r="H35" s="412">
        <f>'7.DL jut. analīze-Soc.'!I31*H$18</f>
        <v>0</v>
      </c>
      <c r="I35" s="412">
        <f>'7.DL jut. analīze-Soc.'!J31*I$18</f>
        <v>0</v>
      </c>
      <c r="J35" s="412">
        <f>'7.DL jut. analīze-Soc.'!K31*J$18</f>
        <v>0</v>
      </c>
      <c r="K35" s="412">
        <f>'7.DL jut. analīze-Soc.'!L31*K$18</f>
        <v>0</v>
      </c>
      <c r="L35" s="412">
        <f>'7.DL jut. analīze-Soc.'!M31*L$18</f>
        <v>0</v>
      </c>
      <c r="M35" s="412">
        <f>'7.DL jut. analīze-Soc.'!N31*M$18</f>
        <v>0</v>
      </c>
      <c r="N35" s="412">
        <f>'7.DL jut. analīze-Soc.'!O31*N$18</f>
        <v>0</v>
      </c>
      <c r="O35" s="412">
        <f>'7.DL jut. analīze-Soc.'!P31*O$18</f>
        <v>0</v>
      </c>
      <c r="P35" s="412">
        <f>'7.DL jut. analīze-Soc.'!Q31*P$18</f>
        <v>0</v>
      </c>
      <c r="Q35" s="412">
        <f>'7.DL jut. analīze-Soc.'!R31*Q$18</f>
        <v>0</v>
      </c>
      <c r="R35" s="412">
        <f>'7.DL jut. analīze-Soc.'!S31*R$18</f>
        <v>0</v>
      </c>
      <c r="S35" s="412">
        <f>'7.DL jut. analīze-Soc.'!T31*S$18</f>
        <v>0</v>
      </c>
      <c r="T35" s="412">
        <f>'7.DL jut. analīze-Soc.'!U31*T$18</f>
        <v>0</v>
      </c>
      <c r="U35" s="412">
        <f>'7.DL jut. analīze-Soc.'!V31*U$18</f>
        <v>0</v>
      </c>
      <c r="V35" s="412">
        <f>'7.DL jut. analīze-Soc.'!W31*V$18</f>
        <v>0</v>
      </c>
      <c r="W35" s="412">
        <f>'7.DL jut. analīze-Soc.'!X31*W$18</f>
        <v>0</v>
      </c>
      <c r="X35" s="412">
        <f>'7.DL jut. analīze-Soc.'!Y31*X$18</f>
        <v>0</v>
      </c>
      <c r="Y35" s="412">
        <f>'7.DL jut. analīze-Soc.'!Z31*Y$18</f>
        <v>0</v>
      </c>
      <c r="Z35" s="412">
        <f>'7.DL jut. analīze-Soc.'!AA31*Z$18</f>
        <v>0</v>
      </c>
      <c r="AA35" s="412">
        <f>'7.DL jut. analīze-Soc.'!AB31*AA$18</f>
        <v>0</v>
      </c>
      <c r="AB35" s="412">
        <f>'7.DL jut. analīze-Soc.'!AC31*AB$18</f>
        <v>0</v>
      </c>
      <c r="AC35" s="412">
        <f>'7.DL jut. analīze-Soc.'!AD31*AC$18</f>
        <v>0</v>
      </c>
      <c r="AD35" s="412">
        <f>'7.DL jut. analīze-Soc.'!AE31*AD$18</f>
        <v>0</v>
      </c>
      <c r="AE35" s="412">
        <f>'7.DL jut. analīze-Soc.'!AF31*AE$18</f>
        <v>0</v>
      </c>
      <c r="AF35" s="412">
        <f>'7.DL jut. analīze-Soc.'!AG31*AF$18</f>
        <v>0</v>
      </c>
      <c r="AG35" s="412">
        <f>'7.DL jut. analīze-Soc.'!AH31*AG$18</f>
        <v>0</v>
      </c>
      <c r="AH35" s="412">
        <f>'7.DL jut. analīze-Soc.'!AI31*AH$18</f>
        <v>0</v>
      </c>
      <c r="AI35" s="412">
        <f>'7.DL jut. analīze-Soc.'!AJ31*AI$18</f>
        <v>0</v>
      </c>
      <c r="AJ35" s="282">
        <f t="shared" ref="AJ35:AJ40" si="13">SUM(F35:AI35)</f>
        <v>0</v>
      </c>
    </row>
    <row r="36" spans="1:37">
      <c r="A36" s="30"/>
      <c r="B36" s="410" t="s">
        <v>165</v>
      </c>
      <c r="C36" s="409" t="str">
        <f>'5. DL soc.econom. analīze'!B21</f>
        <v>Zaudējumi...</v>
      </c>
      <c r="D36" s="12"/>
      <c r="E36" s="93" t="s">
        <v>178</v>
      </c>
      <c r="F36" s="411">
        <f>'7.DL jut. analīze-Soc.'!G32*F$18</f>
        <v>0</v>
      </c>
      <c r="G36" s="412">
        <f>'7.DL jut. analīze-Soc.'!H32*G$18</f>
        <v>0</v>
      </c>
      <c r="H36" s="412">
        <f>'7.DL jut. analīze-Soc.'!I32*H$18</f>
        <v>0</v>
      </c>
      <c r="I36" s="412">
        <f>'7.DL jut. analīze-Soc.'!J32*I$18</f>
        <v>0</v>
      </c>
      <c r="J36" s="412">
        <f>'7.DL jut. analīze-Soc.'!K32*J$18</f>
        <v>0</v>
      </c>
      <c r="K36" s="412">
        <f>'7.DL jut. analīze-Soc.'!L32*K$18</f>
        <v>0</v>
      </c>
      <c r="L36" s="412">
        <f>'7.DL jut. analīze-Soc.'!M32*L$18</f>
        <v>0</v>
      </c>
      <c r="M36" s="412">
        <f>'7.DL jut. analīze-Soc.'!N32*M$18</f>
        <v>0</v>
      </c>
      <c r="N36" s="412">
        <f>'7.DL jut. analīze-Soc.'!O32*N$18</f>
        <v>0</v>
      </c>
      <c r="O36" s="412">
        <f>'7.DL jut. analīze-Soc.'!P32*O$18</f>
        <v>0</v>
      </c>
      <c r="P36" s="412">
        <f>'7.DL jut. analīze-Soc.'!Q32*P$18</f>
        <v>0</v>
      </c>
      <c r="Q36" s="412">
        <f>'7.DL jut. analīze-Soc.'!R32*Q$18</f>
        <v>0</v>
      </c>
      <c r="R36" s="412">
        <f>'7.DL jut. analīze-Soc.'!S32*R$18</f>
        <v>0</v>
      </c>
      <c r="S36" s="412">
        <f>'7.DL jut. analīze-Soc.'!T32*S$18</f>
        <v>0</v>
      </c>
      <c r="T36" s="412">
        <f>'7.DL jut. analīze-Soc.'!U32*T$18</f>
        <v>0</v>
      </c>
      <c r="U36" s="412">
        <f>'7.DL jut. analīze-Soc.'!V32*U$18</f>
        <v>0</v>
      </c>
      <c r="V36" s="412">
        <f>'7.DL jut. analīze-Soc.'!W32*V$18</f>
        <v>0</v>
      </c>
      <c r="W36" s="412">
        <f>'7.DL jut. analīze-Soc.'!X32*W$18</f>
        <v>0</v>
      </c>
      <c r="X36" s="412">
        <f>'7.DL jut. analīze-Soc.'!Y32*X$18</f>
        <v>0</v>
      </c>
      <c r="Y36" s="412">
        <f>'7.DL jut. analīze-Soc.'!Z32*Y$18</f>
        <v>0</v>
      </c>
      <c r="Z36" s="412">
        <f>'7.DL jut. analīze-Soc.'!AA32*Z$18</f>
        <v>0</v>
      </c>
      <c r="AA36" s="412">
        <f>'7.DL jut. analīze-Soc.'!AB32*AA$18</f>
        <v>0</v>
      </c>
      <c r="AB36" s="412">
        <f>'7.DL jut. analīze-Soc.'!AC32*AB$18</f>
        <v>0</v>
      </c>
      <c r="AC36" s="412">
        <f>'7.DL jut. analīze-Soc.'!AD32*AC$18</f>
        <v>0</v>
      </c>
      <c r="AD36" s="412">
        <f>'7.DL jut. analīze-Soc.'!AE32*AD$18</f>
        <v>0</v>
      </c>
      <c r="AE36" s="412">
        <f>'7.DL jut. analīze-Soc.'!AF32*AE$18</f>
        <v>0</v>
      </c>
      <c r="AF36" s="412">
        <f>'7.DL jut. analīze-Soc.'!AG32*AF$18</f>
        <v>0</v>
      </c>
      <c r="AG36" s="412">
        <f>'7.DL jut. analīze-Soc.'!AH32*AG$18</f>
        <v>0</v>
      </c>
      <c r="AH36" s="412">
        <f>'7.DL jut. analīze-Soc.'!AI32*AH$18</f>
        <v>0</v>
      </c>
      <c r="AI36" s="412">
        <f>'7.DL jut. analīze-Soc.'!AJ32*AI$18</f>
        <v>0</v>
      </c>
      <c r="AJ36" s="282">
        <f t="shared" si="13"/>
        <v>0</v>
      </c>
    </row>
    <row r="37" spans="1:37">
      <c r="A37" s="30"/>
      <c r="B37" s="410" t="s">
        <v>176</v>
      </c>
      <c r="C37" s="409" t="str">
        <f>'5. DL soc.econom. analīze'!B22</f>
        <v>Zaudējumi...</v>
      </c>
      <c r="D37" s="12"/>
      <c r="E37" s="93" t="s">
        <v>178</v>
      </c>
      <c r="F37" s="411">
        <f>'7.DL jut. analīze-Soc.'!G33*F$18</f>
        <v>0</v>
      </c>
      <c r="G37" s="412">
        <f>'7.DL jut. analīze-Soc.'!H33*G$18</f>
        <v>0</v>
      </c>
      <c r="H37" s="412">
        <f>'7.DL jut. analīze-Soc.'!I33*H$18</f>
        <v>0</v>
      </c>
      <c r="I37" s="412">
        <f>'7.DL jut. analīze-Soc.'!J33*I$18</f>
        <v>0</v>
      </c>
      <c r="J37" s="412">
        <f>'7.DL jut. analīze-Soc.'!K33*J$18</f>
        <v>0</v>
      </c>
      <c r="K37" s="412">
        <f>'7.DL jut. analīze-Soc.'!L33*K$18</f>
        <v>0</v>
      </c>
      <c r="L37" s="412">
        <f>'7.DL jut. analīze-Soc.'!M33*L$18</f>
        <v>0</v>
      </c>
      <c r="M37" s="412">
        <f>'7.DL jut. analīze-Soc.'!N33*M$18</f>
        <v>0</v>
      </c>
      <c r="N37" s="412">
        <f>'7.DL jut. analīze-Soc.'!O33*N$18</f>
        <v>0</v>
      </c>
      <c r="O37" s="412">
        <f>'7.DL jut. analīze-Soc.'!P33*O$18</f>
        <v>0</v>
      </c>
      <c r="P37" s="412">
        <f>'7.DL jut. analīze-Soc.'!Q33*P$18</f>
        <v>0</v>
      </c>
      <c r="Q37" s="412">
        <f>'7.DL jut. analīze-Soc.'!R33*Q$18</f>
        <v>0</v>
      </c>
      <c r="R37" s="412">
        <f>'7.DL jut. analīze-Soc.'!S33*R$18</f>
        <v>0</v>
      </c>
      <c r="S37" s="412">
        <f>'7.DL jut. analīze-Soc.'!T33*S$18</f>
        <v>0</v>
      </c>
      <c r="T37" s="412">
        <f>'7.DL jut. analīze-Soc.'!U33*T$18</f>
        <v>0</v>
      </c>
      <c r="U37" s="412">
        <f>'7.DL jut. analīze-Soc.'!V33*U$18</f>
        <v>0</v>
      </c>
      <c r="V37" s="412">
        <f>'7.DL jut. analīze-Soc.'!W33*V$18</f>
        <v>0</v>
      </c>
      <c r="W37" s="412">
        <f>'7.DL jut. analīze-Soc.'!X33*W$18</f>
        <v>0</v>
      </c>
      <c r="X37" s="412">
        <f>'7.DL jut. analīze-Soc.'!Y33*X$18</f>
        <v>0</v>
      </c>
      <c r="Y37" s="412">
        <f>'7.DL jut. analīze-Soc.'!Z33*Y$18</f>
        <v>0</v>
      </c>
      <c r="Z37" s="412">
        <f>'7.DL jut. analīze-Soc.'!AA33*Z$18</f>
        <v>0</v>
      </c>
      <c r="AA37" s="412">
        <f>'7.DL jut. analīze-Soc.'!AB33*AA$18</f>
        <v>0</v>
      </c>
      <c r="AB37" s="412">
        <f>'7.DL jut. analīze-Soc.'!AC33*AB$18</f>
        <v>0</v>
      </c>
      <c r="AC37" s="412">
        <f>'7.DL jut. analīze-Soc.'!AD33*AC$18</f>
        <v>0</v>
      </c>
      <c r="AD37" s="412">
        <f>'7.DL jut. analīze-Soc.'!AE33*AD$18</f>
        <v>0</v>
      </c>
      <c r="AE37" s="412">
        <f>'7.DL jut. analīze-Soc.'!AF33*AE$18</f>
        <v>0</v>
      </c>
      <c r="AF37" s="412">
        <f>'7.DL jut. analīze-Soc.'!AG33*AF$18</f>
        <v>0</v>
      </c>
      <c r="AG37" s="412">
        <f>'7.DL jut. analīze-Soc.'!AH33*AG$18</f>
        <v>0</v>
      </c>
      <c r="AH37" s="412">
        <f>'7.DL jut. analīze-Soc.'!AI33*AH$18</f>
        <v>0</v>
      </c>
      <c r="AI37" s="412">
        <f>'7.DL jut. analīze-Soc.'!AJ33*AI$18</f>
        <v>0</v>
      </c>
      <c r="AJ37" s="282">
        <f t="shared" si="13"/>
        <v>0</v>
      </c>
    </row>
    <row r="38" spans="1:37">
      <c r="A38" s="30"/>
      <c r="B38" s="410" t="s">
        <v>393</v>
      </c>
      <c r="C38" s="409" t="str">
        <f>'5. DL soc.econom. analīze'!B23</f>
        <v>Zaudējumi...</v>
      </c>
      <c r="D38" s="12"/>
      <c r="E38" s="93" t="s">
        <v>178</v>
      </c>
      <c r="F38" s="411">
        <f>'7.DL jut. analīze-Soc.'!G34*F$18</f>
        <v>0</v>
      </c>
      <c r="G38" s="412">
        <f>'7.DL jut. analīze-Soc.'!H34*G$18</f>
        <v>0</v>
      </c>
      <c r="H38" s="412">
        <f>'7.DL jut. analīze-Soc.'!I34*H$18</f>
        <v>0</v>
      </c>
      <c r="I38" s="412">
        <f>'7.DL jut. analīze-Soc.'!J34*I$18</f>
        <v>0</v>
      </c>
      <c r="J38" s="412">
        <f>'7.DL jut. analīze-Soc.'!K34*J$18</f>
        <v>0</v>
      </c>
      <c r="K38" s="412">
        <f>'7.DL jut. analīze-Soc.'!L34*K$18</f>
        <v>0</v>
      </c>
      <c r="L38" s="412">
        <f>'7.DL jut. analīze-Soc.'!M34*L$18</f>
        <v>0</v>
      </c>
      <c r="M38" s="412">
        <f>'7.DL jut. analīze-Soc.'!N34*M$18</f>
        <v>0</v>
      </c>
      <c r="N38" s="412">
        <f>'7.DL jut. analīze-Soc.'!O34*N$18</f>
        <v>0</v>
      </c>
      <c r="O38" s="412">
        <f>'7.DL jut. analīze-Soc.'!P34*O$18</f>
        <v>0</v>
      </c>
      <c r="P38" s="412">
        <f>'7.DL jut. analīze-Soc.'!Q34*P$18</f>
        <v>0</v>
      </c>
      <c r="Q38" s="412">
        <f>'7.DL jut. analīze-Soc.'!R34*Q$18</f>
        <v>0</v>
      </c>
      <c r="R38" s="412">
        <f>'7.DL jut. analīze-Soc.'!S34*R$18</f>
        <v>0</v>
      </c>
      <c r="S38" s="412">
        <f>'7.DL jut. analīze-Soc.'!T34*S$18</f>
        <v>0</v>
      </c>
      <c r="T38" s="412">
        <f>'7.DL jut. analīze-Soc.'!U34*T$18</f>
        <v>0</v>
      </c>
      <c r="U38" s="412">
        <f>'7.DL jut. analīze-Soc.'!V34*U$18</f>
        <v>0</v>
      </c>
      <c r="V38" s="412">
        <f>'7.DL jut. analīze-Soc.'!W34*V$18</f>
        <v>0</v>
      </c>
      <c r="W38" s="412">
        <f>'7.DL jut. analīze-Soc.'!X34*W$18</f>
        <v>0</v>
      </c>
      <c r="X38" s="412">
        <f>'7.DL jut. analīze-Soc.'!Y34*X$18</f>
        <v>0</v>
      </c>
      <c r="Y38" s="412">
        <f>'7.DL jut. analīze-Soc.'!Z34*Y$18</f>
        <v>0</v>
      </c>
      <c r="Z38" s="412">
        <f>'7.DL jut. analīze-Soc.'!AA34*Z$18</f>
        <v>0</v>
      </c>
      <c r="AA38" s="412">
        <f>'7.DL jut. analīze-Soc.'!AB34*AA$18</f>
        <v>0</v>
      </c>
      <c r="AB38" s="412">
        <f>'7.DL jut. analīze-Soc.'!AC34*AB$18</f>
        <v>0</v>
      </c>
      <c r="AC38" s="412">
        <f>'7.DL jut. analīze-Soc.'!AD34*AC$18</f>
        <v>0</v>
      </c>
      <c r="AD38" s="412">
        <f>'7.DL jut. analīze-Soc.'!AE34*AD$18</f>
        <v>0</v>
      </c>
      <c r="AE38" s="412">
        <f>'7.DL jut. analīze-Soc.'!AF34*AE$18</f>
        <v>0</v>
      </c>
      <c r="AF38" s="412">
        <f>'7.DL jut. analīze-Soc.'!AG34*AF$18</f>
        <v>0</v>
      </c>
      <c r="AG38" s="412">
        <f>'7.DL jut. analīze-Soc.'!AH34*AG$18</f>
        <v>0</v>
      </c>
      <c r="AH38" s="412">
        <f>'7.DL jut. analīze-Soc.'!AI34*AH$18</f>
        <v>0</v>
      </c>
      <c r="AI38" s="412">
        <f>'7.DL jut. analīze-Soc.'!AJ34*AI$18</f>
        <v>0</v>
      </c>
      <c r="AJ38" s="282">
        <f t="shared" si="13"/>
        <v>0</v>
      </c>
    </row>
    <row r="39" spans="1:37">
      <c r="A39" s="30"/>
      <c r="B39" s="89" t="s">
        <v>394</v>
      </c>
      <c r="C39" s="409" t="str">
        <f>'5. DL soc.econom. analīze'!B24</f>
        <v>Zaudējumi...</v>
      </c>
      <c r="D39" s="12"/>
      <c r="E39" s="93" t="s">
        <v>178</v>
      </c>
      <c r="F39" s="411">
        <f>'7.DL jut. analīze-Soc.'!G35*F$18</f>
        <v>0</v>
      </c>
      <c r="G39" s="412">
        <f>'7.DL jut. analīze-Soc.'!H35*G$18</f>
        <v>0</v>
      </c>
      <c r="H39" s="412">
        <f>'7.DL jut. analīze-Soc.'!I35*H$18</f>
        <v>0</v>
      </c>
      <c r="I39" s="412">
        <f>'7.DL jut. analīze-Soc.'!J35*I$18</f>
        <v>0</v>
      </c>
      <c r="J39" s="412">
        <f>'7.DL jut. analīze-Soc.'!K35*J$18</f>
        <v>0</v>
      </c>
      <c r="K39" s="412">
        <f>'7.DL jut. analīze-Soc.'!L35*K$18</f>
        <v>0</v>
      </c>
      <c r="L39" s="412">
        <f>'7.DL jut. analīze-Soc.'!M35*L$18</f>
        <v>0</v>
      </c>
      <c r="M39" s="412">
        <f>'7.DL jut. analīze-Soc.'!N35*M$18</f>
        <v>0</v>
      </c>
      <c r="N39" s="412">
        <f>'7.DL jut. analīze-Soc.'!O35*N$18</f>
        <v>0</v>
      </c>
      <c r="O39" s="412">
        <f>'7.DL jut. analīze-Soc.'!P35*O$18</f>
        <v>0</v>
      </c>
      <c r="P39" s="412">
        <f>'7.DL jut. analīze-Soc.'!Q35*P$18</f>
        <v>0</v>
      </c>
      <c r="Q39" s="412">
        <f>'7.DL jut. analīze-Soc.'!R35*Q$18</f>
        <v>0</v>
      </c>
      <c r="R39" s="412">
        <f>'7.DL jut. analīze-Soc.'!S35*R$18</f>
        <v>0</v>
      </c>
      <c r="S39" s="412">
        <f>'7.DL jut. analīze-Soc.'!T35*S$18</f>
        <v>0</v>
      </c>
      <c r="T39" s="412">
        <f>'7.DL jut. analīze-Soc.'!U35*T$18</f>
        <v>0</v>
      </c>
      <c r="U39" s="412">
        <f>'7.DL jut. analīze-Soc.'!V35*U$18</f>
        <v>0</v>
      </c>
      <c r="V39" s="412">
        <f>'7.DL jut. analīze-Soc.'!W35*V$18</f>
        <v>0</v>
      </c>
      <c r="W39" s="412">
        <f>'7.DL jut. analīze-Soc.'!X35*W$18</f>
        <v>0</v>
      </c>
      <c r="X39" s="412">
        <f>'7.DL jut. analīze-Soc.'!Y35*X$18</f>
        <v>0</v>
      </c>
      <c r="Y39" s="412">
        <f>'7.DL jut. analīze-Soc.'!Z35*Y$18</f>
        <v>0</v>
      </c>
      <c r="Z39" s="412">
        <f>'7.DL jut. analīze-Soc.'!AA35*Z$18</f>
        <v>0</v>
      </c>
      <c r="AA39" s="412">
        <f>'7.DL jut. analīze-Soc.'!AB35*AA$18</f>
        <v>0</v>
      </c>
      <c r="AB39" s="412">
        <f>'7.DL jut. analīze-Soc.'!AC35*AB$18</f>
        <v>0</v>
      </c>
      <c r="AC39" s="412">
        <f>'7.DL jut. analīze-Soc.'!AD35*AC$18</f>
        <v>0</v>
      </c>
      <c r="AD39" s="412">
        <f>'7.DL jut. analīze-Soc.'!AE35*AD$18</f>
        <v>0</v>
      </c>
      <c r="AE39" s="412">
        <f>'7.DL jut. analīze-Soc.'!AF35*AE$18</f>
        <v>0</v>
      </c>
      <c r="AF39" s="412">
        <f>'7.DL jut. analīze-Soc.'!AG35*AF$18</f>
        <v>0</v>
      </c>
      <c r="AG39" s="412">
        <f>'7.DL jut. analīze-Soc.'!AH35*AG$18</f>
        <v>0</v>
      </c>
      <c r="AH39" s="412">
        <f>'7.DL jut. analīze-Soc.'!AI35*AH$18</f>
        <v>0</v>
      </c>
      <c r="AI39" s="412">
        <f>'7.DL jut. analīze-Soc.'!AJ35*AI$18</f>
        <v>0</v>
      </c>
      <c r="AJ39" s="282">
        <f t="shared" si="13"/>
        <v>0</v>
      </c>
    </row>
    <row r="40" spans="1:37">
      <c r="A40" s="30"/>
      <c r="B40" s="89" t="s">
        <v>395</v>
      </c>
      <c r="C40" s="409" t="str">
        <f>'5. DL soc.econom. analīze'!B25</f>
        <v>Zaudējumi...</v>
      </c>
      <c r="D40" s="12"/>
      <c r="E40" s="93" t="s">
        <v>178</v>
      </c>
      <c r="F40" s="411">
        <f>'7.DL jut. analīze-Soc.'!G36*F$18</f>
        <v>0</v>
      </c>
      <c r="G40" s="412">
        <f>'7.DL jut. analīze-Soc.'!H36*G$18</f>
        <v>0</v>
      </c>
      <c r="H40" s="412">
        <f>'7.DL jut. analīze-Soc.'!I36*H$18</f>
        <v>0</v>
      </c>
      <c r="I40" s="412">
        <f>'7.DL jut. analīze-Soc.'!J36*I$18</f>
        <v>0</v>
      </c>
      <c r="J40" s="412">
        <f>'7.DL jut. analīze-Soc.'!K36*J$18</f>
        <v>0</v>
      </c>
      <c r="K40" s="412">
        <f>'7.DL jut. analīze-Soc.'!L36*K$18</f>
        <v>0</v>
      </c>
      <c r="L40" s="412">
        <f>'7.DL jut. analīze-Soc.'!M36*L$18</f>
        <v>0</v>
      </c>
      <c r="M40" s="412">
        <f>'7.DL jut. analīze-Soc.'!N36*M$18</f>
        <v>0</v>
      </c>
      <c r="N40" s="412">
        <f>'7.DL jut. analīze-Soc.'!O36*N$18</f>
        <v>0</v>
      </c>
      <c r="O40" s="412">
        <f>'7.DL jut. analīze-Soc.'!P36*O$18</f>
        <v>0</v>
      </c>
      <c r="P40" s="412">
        <f>'7.DL jut. analīze-Soc.'!Q36*P$18</f>
        <v>0</v>
      </c>
      <c r="Q40" s="412">
        <f>'7.DL jut. analīze-Soc.'!R36*Q$18</f>
        <v>0</v>
      </c>
      <c r="R40" s="412">
        <f>'7.DL jut. analīze-Soc.'!S36*R$18</f>
        <v>0</v>
      </c>
      <c r="S40" s="412">
        <f>'7.DL jut. analīze-Soc.'!T36*S$18</f>
        <v>0</v>
      </c>
      <c r="T40" s="412">
        <f>'7.DL jut. analīze-Soc.'!U36*T$18</f>
        <v>0</v>
      </c>
      <c r="U40" s="412">
        <f>'7.DL jut. analīze-Soc.'!V36*U$18</f>
        <v>0</v>
      </c>
      <c r="V40" s="412">
        <f>'7.DL jut. analīze-Soc.'!W36*V$18</f>
        <v>0</v>
      </c>
      <c r="W40" s="412">
        <f>'7.DL jut. analīze-Soc.'!X36*W$18</f>
        <v>0</v>
      </c>
      <c r="X40" s="412">
        <f>'7.DL jut. analīze-Soc.'!Y36*X$18</f>
        <v>0</v>
      </c>
      <c r="Y40" s="412">
        <f>'7.DL jut. analīze-Soc.'!Z36*Y$18</f>
        <v>0</v>
      </c>
      <c r="Z40" s="412">
        <f>'7.DL jut. analīze-Soc.'!AA36*Z$18</f>
        <v>0</v>
      </c>
      <c r="AA40" s="412">
        <f>'7.DL jut. analīze-Soc.'!AB36*AA$18</f>
        <v>0</v>
      </c>
      <c r="AB40" s="412">
        <f>'7.DL jut. analīze-Soc.'!AC36*AB$18</f>
        <v>0</v>
      </c>
      <c r="AC40" s="412">
        <f>'7.DL jut. analīze-Soc.'!AD36*AC$18</f>
        <v>0</v>
      </c>
      <c r="AD40" s="412">
        <f>'7.DL jut. analīze-Soc.'!AE36*AD$18</f>
        <v>0</v>
      </c>
      <c r="AE40" s="412">
        <f>'7.DL jut. analīze-Soc.'!AF36*AE$18</f>
        <v>0</v>
      </c>
      <c r="AF40" s="412">
        <f>'7.DL jut. analīze-Soc.'!AG36*AF$18</f>
        <v>0</v>
      </c>
      <c r="AG40" s="412">
        <f>'7.DL jut. analīze-Soc.'!AH36*AG$18</f>
        <v>0</v>
      </c>
      <c r="AH40" s="412">
        <f>'7.DL jut. analīze-Soc.'!AI36*AH$18</f>
        <v>0</v>
      </c>
      <c r="AI40" s="412">
        <f>'7.DL jut. analīze-Soc.'!AJ36*AI$18</f>
        <v>0</v>
      </c>
      <c r="AJ40" s="282">
        <f t="shared" si="13"/>
        <v>0</v>
      </c>
    </row>
    <row r="41" spans="1:37">
      <c r="A41" s="30"/>
      <c r="B41" s="12" t="s">
        <v>23</v>
      </c>
      <c r="C41" s="12" t="s">
        <v>145</v>
      </c>
      <c r="D41" s="12"/>
      <c r="E41" s="93" t="s">
        <v>178</v>
      </c>
      <c r="F41" s="277">
        <f>F10*F18</f>
        <v>0</v>
      </c>
      <c r="G41" s="278">
        <f t="shared" ref="G41:AI41" si="14">G10*G18</f>
        <v>0</v>
      </c>
      <c r="H41" s="278">
        <f t="shared" si="14"/>
        <v>0</v>
      </c>
      <c r="I41" s="278">
        <f t="shared" si="14"/>
        <v>0</v>
      </c>
      <c r="J41" s="278">
        <f t="shared" si="14"/>
        <v>0</v>
      </c>
      <c r="K41" s="278">
        <f t="shared" si="14"/>
        <v>0</v>
      </c>
      <c r="L41" s="278">
        <f t="shared" si="14"/>
        <v>0</v>
      </c>
      <c r="M41" s="278">
        <f t="shared" si="14"/>
        <v>0</v>
      </c>
      <c r="N41" s="278">
        <f t="shared" si="14"/>
        <v>0</v>
      </c>
      <c r="O41" s="278">
        <f t="shared" si="14"/>
        <v>0</v>
      </c>
      <c r="P41" s="278">
        <f t="shared" si="14"/>
        <v>0</v>
      </c>
      <c r="Q41" s="278">
        <f t="shared" si="14"/>
        <v>0</v>
      </c>
      <c r="R41" s="278">
        <f t="shared" si="14"/>
        <v>0</v>
      </c>
      <c r="S41" s="278">
        <f t="shared" si="14"/>
        <v>0</v>
      </c>
      <c r="T41" s="278">
        <f t="shared" si="14"/>
        <v>0</v>
      </c>
      <c r="U41" s="278">
        <f t="shared" si="14"/>
        <v>0</v>
      </c>
      <c r="V41" s="278">
        <f t="shared" si="14"/>
        <v>0</v>
      </c>
      <c r="W41" s="278">
        <f t="shared" si="14"/>
        <v>0</v>
      </c>
      <c r="X41" s="278">
        <f t="shared" si="14"/>
        <v>0</v>
      </c>
      <c r="Y41" s="278">
        <f t="shared" si="14"/>
        <v>0</v>
      </c>
      <c r="Z41" s="278">
        <f t="shared" si="14"/>
        <v>0</v>
      </c>
      <c r="AA41" s="278">
        <f t="shared" si="14"/>
        <v>0</v>
      </c>
      <c r="AB41" s="278">
        <f t="shared" si="14"/>
        <v>0</v>
      </c>
      <c r="AC41" s="278">
        <f t="shared" si="14"/>
        <v>0</v>
      </c>
      <c r="AD41" s="278">
        <f t="shared" si="14"/>
        <v>0</v>
      </c>
      <c r="AE41" s="278">
        <f t="shared" si="14"/>
        <v>0</v>
      </c>
      <c r="AF41" s="278">
        <f t="shared" si="14"/>
        <v>0</v>
      </c>
      <c r="AG41" s="278">
        <f t="shared" si="14"/>
        <v>0</v>
      </c>
      <c r="AH41" s="278">
        <f t="shared" si="14"/>
        <v>0</v>
      </c>
      <c r="AI41" s="278">
        <f t="shared" si="14"/>
        <v>0</v>
      </c>
      <c r="AJ41" s="282">
        <f t="shared" si="9"/>
        <v>0</v>
      </c>
    </row>
    <row r="42" spans="1:37">
      <c r="A42" s="30"/>
      <c r="B42" s="12" t="s">
        <v>24</v>
      </c>
      <c r="C42" s="12" t="s">
        <v>146</v>
      </c>
      <c r="D42" s="12"/>
      <c r="E42" s="93" t="s">
        <v>178</v>
      </c>
      <c r="F42" s="277">
        <f>F11*F18</f>
        <v>0</v>
      </c>
      <c r="G42" s="278">
        <f t="shared" ref="G42:AI42" si="15">G11*G18</f>
        <v>0</v>
      </c>
      <c r="H42" s="278">
        <f t="shared" si="15"/>
        <v>0</v>
      </c>
      <c r="I42" s="278">
        <f t="shared" si="15"/>
        <v>0</v>
      </c>
      <c r="J42" s="278">
        <f t="shared" si="15"/>
        <v>0</v>
      </c>
      <c r="K42" s="278">
        <f t="shared" si="15"/>
        <v>0</v>
      </c>
      <c r="L42" s="278">
        <f t="shared" si="15"/>
        <v>0</v>
      </c>
      <c r="M42" s="278">
        <f t="shared" si="15"/>
        <v>0</v>
      </c>
      <c r="N42" s="278">
        <f t="shared" si="15"/>
        <v>0</v>
      </c>
      <c r="O42" s="278">
        <f t="shared" si="15"/>
        <v>0</v>
      </c>
      <c r="P42" s="278">
        <f t="shared" si="15"/>
        <v>0</v>
      </c>
      <c r="Q42" s="278">
        <f t="shared" si="15"/>
        <v>0</v>
      </c>
      <c r="R42" s="278">
        <f t="shared" si="15"/>
        <v>0</v>
      </c>
      <c r="S42" s="278">
        <f t="shared" si="15"/>
        <v>0</v>
      </c>
      <c r="T42" s="278">
        <f t="shared" si="15"/>
        <v>0</v>
      </c>
      <c r="U42" s="278">
        <f t="shared" si="15"/>
        <v>0</v>
      </c>
      <c r="V42" s="278">
        <f t="shared" si="15"/>
        <v>0</v>
      </c>
      <c r="W42" s="278">
        <f t="shared" si="15"/>
        <v>0</v>
      </c>
      <c r="X42" s="278">
        <f t="shared" si="15"/>
        <v>0</v>
      </c>
      <c r="Y42" s="278">
        <f t="shared" si="15"/>
        <v>0</v>
      </c>
      <c r="Z42" s="278">
        <f t="shared" si="15"/>
        <v>0</v>
      </c>
      <c r="AA42" s="278">
        <f t="shared" si="15"/>
        <v>0</v>
      </c>
      <c r="AB42" s="278">
        <f t="shared" si="15"/>
        <v>0</v>
      </c>
      <c r="AC42" s="278">
        <f t="shared" si="15"/>
        <v>0</v>
      </c>
      <c r="AD42" s="278">
        <f t="shared" si="15"/>
        <v>0</v>
      </c>
      <c r="AE42" s="278">
        <f t="shared" si="15"/>
        <v>0</v>
      </c>
      <c r="AF42" s="278">
        <f t="shared" si="15"/>
        <v>0</v>
      </c>
      <c r="AG42" s="278">
        <f t="shared" si="15"/>
        <v>0</v>
      </c>
      <c r="AH42" s="278">
        <f t="shared" si="15"/>
        <v>0</v>
      </c>
      <c r="AI42" s="278">
        <f t="shared" si="15"/>
        <v>0</v>
      </c>
      <c r="AJ42" s="282">
        <f t="shared" si="9"/>
        <v>0</v>
      </c>
    </row>
    <row r="43" spans="1:37">
      <c r="A43" s="12"/>
      <c r="B43" s="12" t="s">
        <v>26</v>
      </c>
      <c r="C43" s="18" t="s">
        <v>136</v>
      </c>
      <c r="D43" s="12"/>
      <c r="E43" s="93" t="s">
        <v>178</v>
      </c>
      <c r="F43" s="277">
        <f>F12*F18</f>
        <v>0</v>
      </c>
      <c r="G43" s="278">
        <f t="shared" ref="G43:AI43" si="16">G12*G18</f>
        <v>0</v>
      </c>
      <c r="H43" s="278">
        <f t="shared" si="16"/>
        <v>0</v>
      </c>
      <c r="I43" s="278">
        <f t="shared" si="16"/>
        <v>0</v>
      </c>
      <c r="J43" s="278">
        <f t="shared" si="16"/>
        <v>0</v>
      </c>
      <c r="K43" s="278">
        <f t="shared" si="16"/>
        <v>0</v>
      </c>
      <c r="L43" s="278">
        <f t="shared" si="16"/>
        <v>0</v>
      </c>
      <c r="M43" s="278">
        <f t="shared" si="16"/>
        <v>0</v>
      </c>
      <c r="N43" s="278">
        <f t="shared" si="16"/>
        <v>0</v>
      </c>
      <c r="O43" s="278">
        <f t="shared" si="16"/>
        <v>0</v>
      </c>
      <c r="P43" s="278">
        <f t="shared" si="16"/>
        <v>0</v>
      </c>
      <c r="Q43" s="278">
        <f t="shared" si="16"/>
        <v>0</v>
      </c>
      <c r="R43" s="278">
        <f t="shared" si="16"/>
        <v>0</v>
      </c>
      <c r="S43" s="278">
        <f t="shared" si="16"/>
        <v>0</v>
      </c>
      <c r="T43" s="278">
        <f t="shared" si="16"/>
        <v>0</v>
      </c>
      <c r="U43" s="278">
        <f t="shared" si="16"/>
        <v>0</v>
      </c>
      <c r="V43" s="278">
        <f t="shared" si="16"/>
        <v>0</v>
      </c>
      <c r="W43" s="278">
        <f t="shared" si="16"/>
        <v>0</v>
      </c>
      <c r="X43" s="278">
        <f t="shared" si="16"/>
        <v>0</v>
      </c>
      <c r="Y43" s="278">
        <f t="shared" si="16"/>
        <v>0</v>
      </c>
      <c r="Z43" s="278">
        <f t="shared" si="16"/>
        <v>0</v>
      </c>
      <c r="AA43" s="278">
        <f t="shared" si="16"/>
        <v>0</v>
      </c>
      <c r="AB43" s="278">
        <f t="shared" si="16"/>
        <v>0</v>
      </c>
      <c r="AC43" s="278">
        <f t="shared" si="16"/>
        <v>0</v>
      </c>
      <c r="AD43" s="278">
        <f t="shared" si="16"/>
        <v>0</v>
      </c>
      <c r="AE43" s="278">
        <f t="shared" si="16"/>
        <v>0</v>
      </c>
      <c r="AF43" s="278">
        <f t="shared" si="16"/>
        <v>0</v>
      </c>
      <c r="AG43" s="278">
        <f t="shared" si="16"/>
        <v>0</v>
      </c>
      <c r="AH43" s="278">
        <f t="shared" si="16"/>
        <v>0</v>
      </c>
      <c r="AI43" s="278">
        <f t="shared" si="16"/>
        <v>0</v>
      </c>
      <c r="AJ43" s="282">
        <f t="shared" si="9"/>
        <v>0</v>
      </c>
    </row>
    <row r="44" spans="1:37">
      <c r="A44" s="12"/>
      <c r="B44" s="12" t="s">
        <v>28</v>
      </c>
      <c r="C44" s="18" t="s">
        <v>29</v>
      </c>
      <c r="D44" s="33"/>
      <c r="E44" s="93" t="s">
        <v>178</v>
      </c>
      <c r="F44" s="279">
        <f>F13*F18</f>
        <v>0</v>
      </c>
      <c r="G44" s="280">
        <f t="shared" ref="G44:AI44" si="17">G13*G18</f>
        <v>0</v>
      </c>
      <c r="H44" s="280">
        <f t="shared" si="17"/>
        <v>0</v>
      </c>
      <c r="I44" s="280">
        <f t="shared" si="17"/>
        <v>0</v>
      </c>
      <c r="J44" s="280">
        <f t="shared" si="17"/>
        <v>0</v>
      </c>
      <c r="K44" s="280">
        <f t="shared" si="17"/>
        <v>0</v>
      </c>
      <c r="L44" s="280">
        <f t="shared" si="17"/>
        <v>0</v>
      </c>
      <c r="M44" s="280">
        <f t="shared" si="17"/>
        <v>0</v>
      </c>
      <c r="N44" s="280">
        <f t="shared" si="17"/>
        <v>0</v>
      </c>
      <c r="O44" s="280">
        <f t="shared" si="17"/>
        <v>0</v>
      </c>
      <c r="P44" s="280">
        <f t="shared" si="17"/>
        <v>0</v>
      </c>
      <c r="Q44" s="280">
        <f t="shared" si="17"/>
        <v>0</v>
      </c>
      <c r="R44" s="280">
        <f t="shared" si="17"/>
        <v>0</v>
      </c>
      <c r="S44" s="280">
        <f t="shared" si="17"/>
        <v>0</v>
      </c>
      <c r="T44" s="280">
        <f t="shared" si="17"/>
        <v>0</v>
      </c>
      <c r="U44" s="280">
        <f t="shared" si="17"/>
        <v>0</v>
      </c>
      <c r="V44" s="280">
        <f t="shared" si="17"/>
        <v>0</v>
      </c>
      <c r="W44" s="280">
        <f t="shared" si="17"/>
        <v>0</v>
      </c>
      <c r="X44" s="280">
        <f t="shared" si="17"/>
        <v>0</v>
      </c>
      <c r="Y44" s="280">
        <f t="shared" si="17"/>
        <v>0</v>
      </c>
      <c r="Z44" s="280">
        <f t="shared" si="17"/>
        <v>0</v>
      </c>
      <c r="AA44" s="280">
        <f t="shared" si="17"/>
        <v>0</v>
      </c>
      <c r="AB44" s="280">
        <f t="shared" si="17"/>
        <v>0</v>
      </c>
      <c r="AC44" s="280">
        <f t="shared" si="17"/>
        <v>0</v>
      </c>
      <c r="AD44" s="280">
        <f t="shared" si="17"/>
        <v>0</v>
      </c>
      <c r="AE44" s="280">
        <f t="shared" si="17"/>
        <v>0</v>
      </c>
      <c r="AF44" s="280">
        <f t="shared" si="17"/>
        <v>0</v>
      </c>
      <c r="AG44" s="280">
        <f t="shared" si="17"/>
        <v>0</v>
      </c>
      <c r="AH44" s="280">
        <f t="shared" si="17"/>
        <v>0</v>
      </c>
      <c r="AI44" s="280">
        <f t="shared" si="17"/>
        <v>0</v>
      </c>
      <c r="AJ44" s="283">
        <f>SUM(F44:AI44)</f>
        <v>0</v>
      </c>
    </row>
    <row r="45" spans="1:37">
      <c r="A45" s="32"/>
      <c r="B45" s="33"/>
      <c r="C45" s="65"/>
      <c r="D45" s="33"/>
      <c r="E45" s="93"/>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4"/>
      <c r="AH45" s="424"/>
      <c r="AI45" s="424"/>
      <c r="AJ45" s="425"/>
    </row>
    <row r="46" spans="1:37" ht="15">
      <c r="A46" s="323">
        <v>3</v>
      </c>
      <c r="B46" s="324" t="s">
        <v>30</v>
      </c>
      <c r="C46" s="324"/>
      <c r="D46" s="324"/>
      <c r="E46" s="324"/>
      <c r="F46" s="324"/>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6"/>
    </row>
    <row r="47" spans="1:37">
      <c r="A47" s="12"/>
      <c r="B47" s="12"/>
      <c r="C47" s="12"/>
      <c r="D47" s="12"/>
      <c r="E47" s="88"/>
      <c r="F47" s="88"/>
      <c r="G47" s="191" t="s">
        <v>31</v>
      </c>
      <c r="H47" s="190"/>
      <c r="I47" s="264" t="s">
        <v>32</v>
      </c>
      <c r="J47" s="257"/>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row>
    <row r="48" spans="1:37">
      <c r="A48" s="12"/>
      <c r="B48" s="12" t="s">
        <v>33</v>
      </c>
      <c r="C48" s="12" t="s">
        <v>106</v>
      </c>
      <c r="D48" s="12"/>
      <c r="E48" s="88"/>
      <c r="F48" s="88"/>
      <c r="G48" s="251">
        <f t="shared" ref="G48:G55" si="18">AJ6</f>
        <v>0</v>
      </c>
      <c r="H48" s="21"/>
      <c r="I48" s="251">
        <f>AJ19</f>
        <v>0</v>
      </c>
      <c r="J48" s="18"/>
      <c r="K48" s="35"/>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row>
    <row r="49" spans="1:37">
      <c r="A49" s="12"/>
      <c r="B49" s="12" t="s">
        <v>34</v>
      </c>
      <c r="C49" s="12" t="s">
        <v>107</v>
      </c>
      <c r="D49" s="12"/>
      <c r="E49" s="88"/>
      <c r="F49" s="88"/>
      <c r="G49" s="253">
        <f t="shared" si="18"/>
        <v>0</v>
      </c>
      <c r="H49" s="21"/>
      <c r="I49" s="253">
        <f>AJ29</f>
        <v>0</v>
      </c>
      <c r="J49" s="18"/>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row>
    <row r="50" spans="1:37">
      <c r="A50" s="12"/>
      <c r="B50" s="12" t="s">
        <v>35</v>
      </c>
      <c r="C50" s="12" t="s">
        <v>108</v>
      </c>
      <c r="D50" s="12"/>
      <c r="E50" s="88"/>
      <c r="F50" s="88"/>
      <c r="G50" s="253">
        <f t="shared" si="18"/>
        <v>0</v>
      </c>
      <c r="H50" s="21"/>
      <c r="I50" s="253">
        <f>AJ30</f>
        <v>0</v>
      </c>
      <c r="J50" s="18"/>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row>
    <row r="51" spans="1:37">
      <c r="A51" s="12"/>
      <c r="B51" s="12" t="s">
        <v>36</v>
      </c>
      <c r="C51" s="12" t="s">
        <v>109</v>
      </c>
      <c r="D51" s="12"/>
      <c r="E51" s="88"/>
      <c r="F51" s="88"/>
      <c r="G51" s="253">
        <f t="shared" si="18"/>
        <v>0</v>
      </c>
      <c r="H51" s="21"/>
      <c r="I51" s="253">
        <f>AJ31</f>
        <v>0</v>
      </c>
      <c r="J51" s="18"/>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row>
    <row r="52" spans="1:37">
      <c r="A52" s="12"/>
      <c r="B52" s="12" t="s">
        <v>37</v>
      </c>
      <c r="C52" s="12" t="s">
        <v>110</v>
      </c>
      <c r="D52" s="12"/>
      <c r="E52" s="88"/>
      <c r="F52" s="88"/>
      <c r="G52" s="253">
        <f t="shared" si="18"/>
        <v>0</v>
      </c>
      <c r="H52" s="21"/>
      <c r="I52" s="253">
        <f t="shared" ref="I52:I54" si="19">AJ41</f>
        <v>0</v>
      </c>
      <c r="J52" s="18"/>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row>
    <row r="53" spans="1:37">
      <c r="A53" s="12"/>
      <c r="B53" s="12" t="s">
        <v>81</v>
      </c>
      <c r="C53" s="12" t="s">
        <v>86</v>
      </c>
      <c r="D53" s="12"/>
      <c r="E53" s="88"/>
      <c r="F53" s="88"/>
      <c r="G53" s="253">
        <f t="shared" si="18"/>
        <v>0</v>
      </c>
      <c r="H53" s="21"/>
      <c r="I53" s="253">
        <f t="shared" si="19"/>
        <v>0</v>
      </c>
      <c r="J53" s="18"/>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row>
    <row r="54" spans="1:37">
      <c r="A54" s="12"/>
      <c r="B54" s="12" t="s">
        <v>64</v>
      </c>
      <c r="C54" s="12" t="s">
        <v>118</v>
      </c>
      <c r="D54" s="12"/>
      <c r="E54" s="88"/>
      <c r="F54" s="88"/>
      <c r="G54" s="253">
        <f t="shared" si="18"/>
        <v>0</v>
      </c>
      <c r="H54" s="21"/>
      <c r="I54" s="253">
        <f t="shared" si="19"/>
        <v>0</v>
      </c>
      <c r="J54" s="18"/>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row>
    <row r="55" spans="1:37">
      <c r="A55" s="12"/>
      <c r="B55" s="12" t="s">
        <v>138</v>
      </c>
      <c r="C55" s="12" t="s">
        <v>12</v>
      </c>
      <c r="D55" s="12"/>
      <c r="E55" s="88"/>
      <c r="F55" s="88"/>
      <c r="G55" s="361">
        <f t="shared" si="18"/>
        <v>0</v>
      </c>
      <c r="H55" s="21"/>
      <c r="I55" s="361">
        <f>AJ44</f>
        <v>0</v>
      </c>
      <c r="J55" s="18"/>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row>
    <row r="56" spans="1:37">
      <c r="A56" s="12"/>
      <c r="B56" s="12"/>
      <c r="C56" s="12"/>
      <c r="D56" s="12"/>
      <c r="E56" s="88"/>
      <c r="F56" s="88"/>
      <c r="G56" s="21"/>
      <c r="H56" s="21"/>
      <c r="I56" s="21"/>
      <c r="J56" s="18"/>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row>
    <row r="57" spans="1:37" ht="15">
      <c r="A57" s="325">
        <v>4</v>
      </c>
      <c r="B57" s="363" t="s">
        <v>38</v>
      </c>
      <c r="C57" s="325"/>
      <c r="D57" s="330"/>
      <c r="E57" s="325"/>
      <c r="F57" s="325"/>
      <c r="G57" s="325"/>
      <c r="H57" s="325"/>
      <c r="I57" s="325"/>
      <c r="J57" s="325"/>
      <c r="K57" s="325"/>
      <c r="L57" s="325"/>
      <c r="M57" s="325"/>
      <c r="N57" s="325"/>
      <c r="O57" s="325"/>
      <c r="P57" s="325"/>
      <c r="Q57" s="325"/>
      <c r="R57" s="325"/>
      <c r="S57" s="325"/>
      <c r="T57" s="325"/>
      <c r="U57" s="325"/>
      <c r="V57" s="325"/>
      <c r="W57" s="325"/>
      <c r="X57" s="325"/>
      <c r="Y57" s="325"/>
      <c r="Z57" s="325"/>
      <c r="AA57" s="325"/>
      <c r="AB57" s="325"/>
      <c r="AC57" s="325"/>
      <c r="AD57" s="325"/>
      <c r="AE57" s="325"/>
      <c r="AF57" s="325"/>
      <c r="AG57" s="325"/>
      <c r="AH57" s="325"/>
      <c r="AI57" s="325"/>
      <c r="AJ57" s="326"/>
    </row>
    <row r="58" spans="1:37">
      <c r="A58" s="12"/>
      <c r="B58" s="12" t="s">
        <v>39</v>
      </c>
      <c r="C58" s="12" t="s">
        <v>57</v>
      </c>
      <c r="D58" s="12"/>
      <c r="E58" s="89"/>
      <c r="F58" s="89"/>
      <c r="G58" s="276">
        <f>I55</f>
        <v>0</v>
      </c>
      <c r="H58" s="12"/>
      <c r="I58" s="12"/>
      <c r="J58" s="12"/>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row>
    <row r="59" spans="1:37">
      <c r="A59" s="12"/>
      <c r="B59" s="12" t="s">
        <v>56</v>
      </c>
      <c r="C59" s="12" t="s">
        <v>426</v>
      </c>
      <c r="D59" s="12"/>
      <c r="E59" s="89"/>
      <c r="F59" s="89"/>
      <c r="G59" s="364" t="e">
        <f>IRR(F13:AI13)</f>
        <v>#NUM!</v>
      </c>
      <c r="H59" s="12"/>
      <c r="I59" s="12"/>
      <c r="J59" s="12"/>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row>
    <row r="60" spans="1:37">
      <c r="A60" s="284"/>
      <c r="B60" s="12" t="s">
        <v>41</v>
      </c>
      <c r="C60" s="284" t="s">
        <v>59</v>
      </c>
      <c r="D60" s="284"/>
      <c r="E60" s="89"/>
      <c r="F60" s="89"/>
      <c r="G60" s="362" t="e">
        <f>I50/ABS(I54)</f>
        <v>#DIV/0!</v>
      </c>
      <c r="H60" s="284"/>
      <c r="I60" s="284"/>
      <c r="J60" s="284"/>
    </row>
    <row r="61" spans="1:37">
      <c r="A61" s="284"/>
      <c r="B61" s="12"/>
      <c r="C61" s="284"/>
      <c r="D61" s="284"/>
      <c r="E61" s="89"/>
      <c r="F61" s="284"/>
      <c r="G61" s="284"/>
      <c r="H61" s="284"/>
      <c r="I61" s="284"/>
      <c r="J61" s="284"/>
    </row>
    <row r="62" spans="1:37" ht="15">
      <c r="A62" s="325"/>
      <c r="B62" s="363"/>
      <c r="C62" s="325"/>
      <c r="D62" s="330"/>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6"/>
    </row>
    <row r="63" spans="1:37">
      <c r="D63" s="11"/>
      <c r="G63" s="99"/>
    </row>
    <row r="64" spans="1:37">
      <c r="C64" s="99"/>
      <c r="D64" s="11"/>
      <c r="G64" s="466"/>
    </row>
    <row r="65" spans="4:11">
      <c r="D65" s="11"/>
      <c r="G65" s="467"/>
    </row>
    <row r="66" spans="4:11">
      <c r="D66" s="11"/>
      <c r="G66" s="468"/>
    </row>
    <row r="67" spans="4:11">
      <c r="D67" s="11"/>
      <c r="G67" s="466"/>
    </row>
    <row r="68" spans="4:11">
      <c r="G68" s="467"/>
    </row>
    <row r="69" spans="4:11">
      <c r="G69" s="468"/>
    </row>
    <row r="77" spans="4:11">
      <c r="K77" s="36"/>
    </row>
  </sheetData>
  <sheetProtection algorithmName="SHA-512" hashValue="sIN7cXjqo1YwV+t2+WTemlq9cmUOWiOgIlLFaoDN0UFiOHaO5OENv6X+fGt2bjY/lVvmw8gPjllW60FkpMKiLg==" saltValue="zfMdzdeCxZNfvLdUeTm+Kw==" spinCount="100000" sheet="1" objects="1" scenarios="1"/>
  <mergeCells count="2">
    <mergeCell ref="A1:F1"/>
    <mergeCell ref="A2:F2"/>
  </mergeCells>
  <phoneticPr fontId="4" type="noConversion"/>
  <dataValidations count="1">
    <dataValidation type="decimal" allowBlank="1" showInputMessage="1" showErrorMessage="1" sqref="F16">
      <formula1>0</formula1>
      <formula2>100</formula2>
    </dataValidation>
  </dataValidations>
  <printOptions horizontalCentered="1"/>
  <pageMargins left="0.11811023622047245" right="0.11811023622047245" top="0.98425196850393704" bottom="0.98425196850393704" header="0.51181102362204722" footer="0.51181102362204722"/>
  <pageSetup paperSize="8" scale="47" orientation="landscape" r:id="rId1"/>
  <headerFooter alignWithMargins="0">
    <oddHeader>&amp;CSociālekonomiskā analīze&amp;R7.pielikums</oddHeader>
  </headerFooter>
</worksheet>
</file>

<file path=xl/worksheets/sheet18.xml><?xml version="1.0" encoding="utf-8"?>
<worksheet xmlns="http://schemas.openxmlformats.org/spreadsheetml/2006/main" xmlns:r="http://schemas.openxmlformats.org/officeDocument/2006/relationships">
  <sheetPr codeName="Sheet17"/>
  <dimension ref="B2:E7"/>
  <sheetViews>
    <sheetView workbookViewId="0">
      <selection activeCell="C17" sqref="C17"/>
    </sheetView>
  </sheetViews>
  <sheetFormatPr defaultColWidth="8.85546875" defaultRowHeight="12.75"/>
  <cols>
    <col min="1" max="1" width="8.85546875" style="5"/>
    <col min="2" max="2" width="60" style="5" bestFit="1" customWidth="1"/>
    <col min="3" max="3" width="9.7109375" style="5" bestFit="1" customWidth="1"/>
    <col min="4" max="16384" width="8.85546875" style="5"/>
  </cols>
  <sheetData>
    <row r="2" spans="2:5">
      <c r="B2" s="1" t="s">
        <v>88</v>
      </c>
      <c r="C2" s="2">
        <f>'3. DL invest.n.pl.AR pr.'!AJ24</f>
        <v>0</v>
      </c>
      <c r="D2" s="3" t="b">
        <f>C2=(C3+C6)</f>
        <v>1</v>
      </c>
      <c r="E2" s="4"/>
    </row>
    <row r="3" spans="2:5">
      <c r="B3" s="1" t="s">
        <v>89</v>
      </c>
      <c r="C3" s="6">
        <f>C4+C5</f>
        <v>0</v>
      </c>
      <c r="D3" s="7" t="b">
        <f>'12. RL Investīciju n.pl.'!F39=C3</f>
        <v>1</v>
      </c>
      <c r="E3" s="7" t="b">
        <f>C3='12. RL Investīciju n.pl.'!G39</f>
        <v>1</v>
      </c>
    </row>
    <row r="4" spans="2:5">
      <c r="B4" s="1" t="s">
        <v>90</v>
      </c>
      <c r="C4" s="8"/>
      <c r="D4" s="4"/>
      <c r="E4" s="4"/>
    </row>
    <row r="5" spans="2:5">
      <c r="B5" s="1" t="s">
        <v>91</v>
      </c>
      <c r="C5" s="8">
        <v>0</v>
      </c>
      <c r="D5" s="9"/>
      <c r="E5" s="4"/>
    </row>
    <row r="6" spans="2:5">
      <c r="B6" s="1" t="s">
        <v>92</v>
      </c>
      <c r="C6" s="8"/>
      <c r="D6" s="4"/>
      <c r="E6" s="4"/>
    </row>
    <row r="7" spans="2:5">
      <c r="B7" s="1" t="s">
        <v>93</v>
      </c>
      <c r="C7" s="6"/>
      <c r="D7" s="4"/>
      <c r="E7" s="4" t="e">
        <f>C7/C4</f>
        <v>#DIV/0!</v>
      </c>
    </row>
  </sheetData>
  <pageMargins left="0.7" right="0.7" top="0.75" bottom="0.75" header="0.3" footer="0.3"/>
  <pageSetup paperSize="9" scale="93" orientation="portrait" r:id="rId1"/>
</worksheet>
</file>

<file path=xl/worksheets/sheet19.xml><?xml version="1.0" encoding="utf-8"?>
<worksheet xmlns="http://schemas.openxmlformats.org/spreadsheetml/2006/main" xmlns:r="http://schemas.openxmlformats.org/officeDocument/2006/relationships">
  <sheetPr codeName="Sheet33">
    <pageSetUpPr fitToPage="1"/>
  </sheetPr>
  <dimension ref="A1:D22"/>
  <sheetViews>
    <sheetView showGridLines="0" zoomScale="90" zoomScaleNormal="90" workbookViewId="0">
      <selection sqref="A1:D1"/>
    </sheetView>
  </sheetViews>
  <sheetFormatPr defaultRowHeight="12.75"/>
  <cols>
    <col min="1" max="1" width="4.85546875" style="91" customWidth="1"/>
    <col min="2" max="2" width="75.28515625" style="91" customWidth="1"/>
    <col min="3" max="3" width="23.85546875" style="91" customWidth="1"/>
    <col min="4" max="4" width="24.28515625" style="91" bestFit="1" customWidth="1"/>
    <col min="5" max="5" width="6.42578125" style="91" customWidth="1"/>
    <col min="6" max="6" width="23" style="91" customWidth="1"/>
    <col min="7" max="24" width="6.42578125" style="91" customWidth="1"/>
    <col min="25" max="16384" width="9.140625" style="91"/>
  </cols>
  <sheetData>
    <row r="1" spans="1:4" ht="26.25">
      <c r="A1" s="924" t="s">
        <v>564</v>
      </c>
      <c r="B1" s="924"/>
      <c r="C1" s="924"/>
      <c r="D1" s="925"/>
    </row>
    <row r="2" spans="1:4">
      <c r="A2" s="46"/>
      <c r="B2" s="46"/>
      <c r="C2" s="46"/>
      <c r="D2" s="46"/>
    </row>
    <row r="3" spans="1:4">
      <c r="A3" s="371"/>
      <c r="B3" s="287"/>
      <c r="C3" s="371"/>
      <c r="D3" s="372"/>
    </row>
    <row r="4" spans="1:4">
      <c r="A4" s="184">
        <v>1</v>
      </c>
      <c r="B4" s="185" t="s">
        <v>555</v>
      </c>
      <c r="C4" s="185"/>
      <c r="D4" s="454" t="s">
        <v>427</v>
      </c>
    </row>
    <row r="5" spans="1:4" ht="30" customHeight="1">
      <c r="A5" s="373" t="s">
        <v>3</v>
      </c>
      <c r="B5" s="926" t="s">
        <v>525</v>
      </c>
      <c r="C5" s="927"/>
      <c r="D5" s="498" t="str">
        <f>IF(HIDDEN!G2="SAM 2.2.1.1. (platformas)",IF(AND('8. AL budžets kopā'!E55&lt;=5000000,'8. AL budžets kopā'!E55&gt;150000),"IZPILDĪTS KRITĒRIJS","NAV IZPILDĪTS KRITĒRIJS"),IF('8. AL budžets kopā'!E55&lt;=13146067,"IZPILDĪTS KRITĒRIJS","NAV IZPILDĪTS KRITĒRIJS"))</f>
        <v>IZPILDĪTS KRITĒRIJS</v>
      </c>
    </row>
    <row r="6" spans="1:4" ht="30" customHeight="1">
      <c r="A6" s="373" t="s">
        <v>5</v>
      </c>
      <c r="B6" s="926" t="s">
        <v>526</v>
      </c>
      <c r="C6" s="927"/>
      <c r="D6" s="498" t="str">
        <f>IF('13. RL Sociālekonomiskā an.'!G58&gt;=0,"IZPILDĪTS KRITĒRIJS","NAV IZPILDĪTS KRITĒRIJS")</f>
        <v>IZPILDĪTS KRITĒRIJS</v>
      </c>
    </row>
    <row r="7" spans="1:4" ht="44.25" customHeight="1">
      <c r="A7" s="373" t="s">
        <v>7</v>
      </c>
      <c r="B7" s="926" t="s">
        <v>552</v>
      </c>
      <c r="C7" s="927"/>
      <c r="D7" s="498" t="str">
        <f>IF('5. DL soc.econom. analīze'!AH31&gt;=1,"IZPILDĪTS KRITĒRIJS","NAV IZPILDĪTS KRITĒRIJS")</f>
        <v>NAV IZPILDĪTS KRITĒRIJS</v>
      </c>
    </row>
    <row r="8" spans="1:4" ht="46.5" customHeight="1">
      <c r="A8" s="373" t="s">
        <v>9</v>
      </c>
      <c r="B8" s="926" t="s">
        <v>551</v>
      </c>
      <c r="C8" s="927"/>
      <c r="D8" s="498" t="str">
        <f>IF('5. DL soc.econom. analīze'!AH32&gt;=1,"IZPILDĪTS KRITĒRIJS","NAV IZPILDĪTS KRITĒRIJS")</f>
        <v>NAV IZPILDĪTS KRITĒRIJS</v>
      </c>
    </row>
    <row r="9" spans="1:4" ht="30" customHeight="1">
      <c r="A9" s="373" t="s">
        <v>11</v>
      </c>
      <c r="B9" s="926" t="s">
        <v>554</v>
      </c>
      <c r="C9" s="927"/>
      <c r="D9" s="498" t="str">
        <f>IF('5. DL soc.econom. analīze'!AH33&gt;=1,"IZPILDĪTS KRITĒRIJS","NAV IZPILDĪTS KRITĒRIJS")</f>
        <v>NAV IZPILDĪTS KRITĒRIJS</v>
      </c>
    </row>
    <row r="10" spans="1:4" ht="30" customHeight="1">
      <c r="A10" s="373" t="s">
        <v>47</v>
      </c>
      <c r="B10" s="926" t="s">
        <v>553</v>
      </c>
      <c r="C10" s="927"/>
      <c r="D10" s="498" t="str">
        <f>IF('5. DL soc.econom. analīze'!AH34&gt;=1,"IZPILDĪTS KRITĒRIJS","NAV IZPILDĪTS KRITĒRIJS")</f>
        <v>NAV IZPILDĪTS KRITĒRIJS</v>
      </c>
    </row>
    <row r="11" spans="1:4" ht="45" customHeight="1">
      <c r="A11" s="373" t="s">
        <v>48</v>
      </c>
      <c r="B11" s="926" t="s">
        <v>566</v>
      </c>
      <c r="C11" s="927"/>
      <c r="D11" s="498" t="str">
        <f>IF(AND('8. AL budžets kopā'!H7&lt;(24426+(0.0064*'8. AL budžets kopā'!$E$55)),'8. AL budžets kopā'!J7&lt;(24426+(0.0064*'8. AL budžets kopā'!$E$55)),'8. AL budžets kopā'!L7&lt;(24426+(0.0064*'8. AL budžets kopā'!$E$55)),'8. AL budžets kopā'!N7&lt;(24426+(0.0064*'8. AL budžets kopā'!$E$55)),'8. AL budžets kopā'!P7&lt;(24426+(0.0064*'8. AL budžets kopā'!$E$55)),'8. AL budžets kopā'!R7&lt;(24426+(0.0064*'8. AL budžets kopā'!$E$55)),'8. AL budžets kopā'!T7&lt;(24426+(0.0064*'8. AL budžets kopā'!$E$55)),'8. AL budžets kopā'!V7&lt;(24426+(0.0064*'8. AL budžets kopā'!$E$55)),'8. AL budžets kopā'!X7&lt;(24426+(0.0064*'8. AL budžets kopā'!$E$55))),"IZPILDĪTS KRITĒRIJS", "NAV IZPILDĪTS KRITĒRIJS")</f>
        <v>IZPILDĪTS KRITĒRIJS</v>
      </c>
    </row>
    <row r="12" spans="1:4" ht="57.75" customHeight="1">
      <c r="A12" s="373" t="s">
        <v>49</v>
      </c>
      <c r="B12" s="926" t="s">
        <v>527</v>
      </c>
      <c r="C12" s="927"/>
      <c r="D12" s="464" t="str">
        <f>IF('8. AL budžets kopā'!E36&lt;='8. AL budžets kopā'!$E$55*0.03,"IZPILDĪTS KRITĒRIJS","NAV IZPILDĪTS KRITĒRIJS")</f>
        <v>IZPILDĪTS KRITĒRIJS</v>
      </c>
    </row>
    <row r="13" spans="1:4" ht="30" customHeight="1">
      <c r="A13" s="373" t="s">
        <v>128</v>
      </c>
      <c r="B13" s="926" t="s">
        <v>540</v>
      </c>
      <c r="C13" s="927"/>
      <c r="D13" s="498" t="str">
        <f>IF('8. AL budžets kopā'!E52&lt;='8. AL budžets kopā'!$E$58*0.03, "IZPILDĪTS KRITĒRIJS", "NAV IZPILDĪTS KRITĒRIJS")</f>
        <v>IZPILDĪTS KRITĒRIJS</v>
      </c>
    </row>
    <row r="14" spans="1:4" ht="30" customHeight="1">
      <c r="A14" s="373" t="s">
        <v>129</v>
      </c>
      <c r="B14" s="926" t="s">
        <v>528</v>
      </c>
      <c r="C14" s="927"/>
      <c r="D14" s="498" t="str">
        <f>IF(SUM('8. AL budžets kopā'!E44,'8. AL budžets kopā'!E51)&lt;='8. AL budžets kopā'!$E$58*0.05, "IZPILDĪTS KRITĒRIJS", "NAV IZPILDĪTS KRITĒRIJS")</f>
        <v>IZPILDĪTS KRITĒRIJS</v>
      </c>
    </row>
    <row r="15" spans="1:4" ht="30" customHeight="1">
      <c r="A15" s="373" t="s">
        <v>556</v>
      </c>
      <c r="B15" s="926" t="s">
        <v>529</v>
      </c>
      <c r="C15" s="927"/>
      <c r="D15" s="498" t="str">
        <f>IF(SUM('8. AL budžets kopā'!E18,'8. AL budžets kopā'!E22,'8. AL budžets kopā'!E39,'8. AL budžets kopā'!E41)&lt;='8. AL budžets kopā'!$E$58*0.05, "IZPILDĪTS KRITĒRIJS", "NAV IZPILDĪTS KRITĒRIJS")</f>
        <v>IZPILDĪTS KRITĒRIJS</v>
      </c>
    </row>
    <row r="16" spans="1:4" ht="30" customHeight="1">
      <c r="A16" s="373" t="s">
        <v>557</v>
      </c>
      <c r="B16" s="926" t="s">
        <v>542</v>
      </c>
      <c r="C16" s="927"/>
      <c r="D16" s="464" t="str">
        <f>IF('8. AL budžets kopā'!E50&lt;='8. AL budžets kopā'!$E$55*0.05,"IZPILDĪTS KRITĒRIJS","NAV IZPILDĪTS KRITĒRIJS")</f>
        <v>IZPILDĪTS KRITĒRIJS</v>
      </c>
    </row>
    <row r="17" spans="1:4" ht="30" customHeight="1">
      <c r="A17" s="373" t="s">
        <v>561</v>
      </c>
      <c r="B17" s="926" t="s">
        <v>541</v>
      </c>
      <c r="C17" s="932"/>
      <c r="D17" s="464" t="str">
        <f>IF('8. AL budžets kopā'!E40&lt;='8. AL budžets kopā'!$E$55*0.3,"IZPILDĪTS KRITĒRIJS","NAV IZPILDĪTS KRITĒRIJS")</f>
        <v>IZPILDĪTS KRITĒRIJS</v>
      </c>
    </row>
    <row r="18" spans="1:4" ht="70.5" customHeight="1">
      <c r="A18" s="928" t="s">
        <v>558</v>
      </c>
      <c r="B18" s="933" t="s">
        <v>543</v>
      </c>
      <c r="C18" s="499" t="s">
        <v>565</v>
      </c>
      <c r="D18" s="930" t="str">
        <f>IF('8. AL budžets kopā'!E8&lt;='8. AL budžets kopā'!$E$58*IF(HIDDEN!N3=2,0.1,0.05), "IZPILDĪTS KRITĒRIJS", "NAV IZPILDĪTS KRITĒRIJS")</f>
        <v>IZPILDĪTS KRITĒRIJS</v>
      </c>
    </row>
    <row r="19" spans="1:4" ht="23.25" customHeight="1">
      <c r="A19" s="929"/>
      <c r="B19" s="934"/>
      <c r="C19" s="500"/>
      <c r="D19" s="931"/>
    </row>
    <row r="20" spans="1:4" ht="30.75" customHeight="1">
      <c r="A20" s="373" t="s">
        <v>559</v>
      </c>
      <c r="B20" s="926" t="s">
        <v>546</v>
      </c>
      <c r="C20" s="927"/>
      <c r="D20" s="464" t="str">
        <f>IF('8. AL budžets kopā'!E57&lt;=SUM('8. AL budžets kopā'!E6,'8. AL budžets kopā'!E8)*0.15,"IZPILDĪTS KRITĒRIJS","NAV IZPILDĪTS KRITĒRIJS")</f>
        <v>IZPILDĪTS KRITĒRIJS</v>
      </c>
    </row>
    <row r="21" spans="1:4" ht="30" customHeight="1">
      <c r="A21" s="373" t="s">
        <v>560</v>
      </c>
      <c r="B21" s="926" t="s">
        <v>547</v>
      </c>
      <c r="C21" s="927"/>
      <c r="D21" s="498" t="str">
        <f>IF('8. AL budžets kopā'!E42&lt;='8. AL budžets kopā'!$E$58*0.01, "IZPILDĪTS KRITĒRIJS", "NAV IZPILDĪTS KRITĒRIJS")</f>
        <v>IZPILDĪTS KRITĒRIJS</v>
      </c>
    </row>
    <row r="22" spans="1:4">
      <c r="B22" s="5"/>
    </row>
  </sheetData>
  <sheetProtection algorithmName="SHA-512" hashValue="Gl3ek6nxpRatHFgmjzf4Le2RROHyXOG+0x7w+yxsSkGJvNf14NCeS3FDtUotfCRSE7YdPeMSTB/l+z+rHXN7tg==" saltValue="ZHXhzELvWJZBA6MOZkNvFA==" spinCount="100000" sheet="1" objects="1" scenarios="1"/>
  <mergeCells count="19">
    <mergeCell ref="A18:A19"/>
    <mergeCell ref="D18:D19"/>
    <mergeCell ref="B16:C16"/>
    <mergeCell ref="B21:C21"/>
    <mergeCell ref="B15:C15"/>
    <mergeCell ref="B20:C20"/>
    <mergeCell ref="B17:C17"/>
    <mergeCell ref="B18:B19"/>
    <mergeCell ref="A1:D1"/>
    <mergeCell ref="B11:C11"/>
    <mergeCell ref="B13:C13"/>
    <mergeCell ref="B14:C14"/>
    <mergeCell ref="B5:C5"/>
    <mergeCell ref="B6:C6"/>
    <mergeCell ref="B7:C7"/>
    <mergeCell ref="B12:C12"/>
    <mergeCell ref="B9:C9"/>
    <mergeCell ref="B8:C8"/>
    <mergeCell ref="B10:C10"/>
  </mergeCells>
  <conditionalFormatting sqref="D5:D10">
    <cfRule type="cellIs" dxfId="31" priority="63" stopIfTrue="1" operator="equal">
      <formula>"NAV IZPILDĪTS KRITĒRIJS"</formula>
    </cfRule>
  </conditionalFormatting>
  <conditionalFormatting sqref="D7:D10">
    <cfRule type="containsText" dxfId="30" priority="59" operator="containsText" text="PĀRSNIEGTAS IZMAKSAS">
      <formula>NOT(ISERROR(SEARCH("PĀRSNIEGTAS IZMAKSAS",D7)))</formula>
    </cfRule>
  </conditionalFormatting>
  <conditionalFormatting sqref="D5:D6">
    <cfRule type="containsText" dxfId="29" priority="58" operator="containsText" text="NAV IZPILDĪTS KRITĒRIJS">
      <formula>NOT(ISERROR(SEARCH("NAV IZPILDĪTS KRITĒRIJS",D5)))</formula>
    </cfRule>
  </conditionalFormatting>
  <conditionalFormatting sqref="D11:D13">
    <cfRule type="cellIs" dxfId="28" priority="57" stopIfTrue="1" operator="equal">
      <formula>"NAV IZPILDĪTS KRITĒRIJS"</formula>
    </cfRule>
  </conditionalFormatting>
  <conditionalFormatting sqref="D11:D13">
    <cfRule type="containsText" dxfId="27" priority="56" operator="containsText" text="NAV IZPILDĪTS KRITĒRIJS">
      <formula>NOT(ISERROR(SEARCH("NAV IZPILDĪTS KRITĒRIJS",D11)))</formula>
    </cfRule>
  </conditionalFormatting>
  <conditionalFormatting sqref="D11:D13">
    <cfRule type="cellIs" dxfId="26" priority="55" stopIfTrue="1" operator="equal">
      <formula>"NAV IZPILDĪTS KRITĒRIJS"</formula>
    </cfRule>
  </conditionalFormatting>
  <conditionalFormatting sqref="D11:D13">
    <cfRule type="containsText" dxfId="25" priority="54" operator="containsText" text="PĀRSNIEGTAS IZMAKSAS">
      <formula>NOT(ISERROR(SEARCH("PĀRSNIEGTAS IZMAKSAS",D11)))</formula>
    </cfRule>
  </conditionalFormatting>
  <conditionalFormatting sqref="D15">
    <cfRule type="cellIs" dxfId="24" priority="21" stopIfTrue="1" operator="equal">
      <formula>"NAV IZPILDĪTS KRITĒRIJS"</formula>
    </cfRule>
  </conditionalFormatting>
  <conditionalFormatting sqref="D15">
    <cfRule type="containsText" dxfId="23" priority="20" operator="containsText" text="NAV IZPILDĪTS KRITĒRIJS">
      <formula>NOT(ISERROR(SEARCH("NAV IZPILDĪTS KRITĒRIJS",D15)))</formula>
    </cfRule>
  </conditionalFormatting>
  <conditionalFormatting sqref="D15">
    <cfRule type="cellIs" dxfId="22" priority="19" stopIfTrue="1" operator="equal">
      <formula>"NAV IZPILDĪTS KRITĒRIJS"</formula>
    </cfRule>
  </conditionalFormatting>
  <conditionalFormatting sqref="D15">
    <cfRule type="containsText" dxfId="21" priority="18" operator="containsText" text="PĀRSNIEGTAS IZMAKSAS">
      <formula>NOT(ISERROR(SEARCH("PĀRSNIEGTAS IZMAKSAS",D15)))</formula>
    </cfRule>
  </conditionalFormatting>
  <conditionalFormatting sqref="D16:D17">
    <cfRule type="containsText" dxfId="20" priority="14" operator="containsText" text="PĀRSNIEGTAS IZMAKSAS">
      <formula>NOT(ISERROR(SEARCH("PĀRSNIEGTAS IZMAKSAS",D16)))</formula>
    </cfRule>
  </conditionalFormatting>
  <conditionalFormatting sqref="D21">
    <cfRule type="containsText" dxfId="19" priority="2" operator="containsText" text="PĀRSNIEGTAS IZMAKSAS">
      <formula>NOT(ISERROR(SEARCH("PĀRSNIEGTAS IZMAKSAS",D21)))</formula>
    </cfRule>
  </conditionalFormatting>
  <conditionalFormatting sqref="D16:D17">
    <cfRule type="cellIs" dxfId="18" priority="17" stopIfTrue="1" operator="equal">
      <formula>"NAV IZPILDĪTS KRITĒRIJS"</formula>
    </cfRule>
  </conditionalFormatting>
  <conditionalFormatting sqref="D16:D17">
    <cfRule type="containsText" dxfId="17" priority="16" operator="containsText" text="NAV IZPILDĪTS KRITĒRIJS">
      <formula>NOT(ISERROR(SEARCH("NAV IZPILDĪTS KRITĒRIJS",D16)))</formula>
    </cfRule>
  </conditionalFormatting>
  <conditionalFormatting sqref="D16:D17">
    <cfRule type="cellIs" dxfId="16" priority="15" stopIfTrue="1" operator="equal">
      <formula>"NAV IZPILDĪTS KRITĒRIJS"</formula>
    </cfRule>
  </conditionalFormatting>
  <conditionalFormatting sqref="D21">
    <cfRule type="cellIs" dxfId="15" priority="5" stopIfTrue="1" operator="equal">
      <formula>"NAV IZPILDĪTS KRITĒRIJS"</formula>
    </cfRule>
  </conditionalFormatting>
  <conditionalFormatting sqref="D21">
    <cfRule type="containsText" dxfId="14" priority="4" operator="containsText" text="NAV IZPILDĪTS KRITĒRIJS">
      <formula>NOT(ISERROR(SEARCH("NAV IZPILDĪTS KRITĒRIJS",D21)))</formula>
    </cfRule>
  </conditionalFormatting>
  <conditionalFormatting sqref="D21">
    <cfRule type="cellIs" dxfId="13" priority="3" stopIfTrue="1" operator="equal">
      <formula>"NAV IZPILDĪTS KRITĒRIJS"</formula>
    </cfRule>
  </conditionalFormatting>
  <conditionalFormatting sqref="D14">
    <cfRule type="cellIs" dxfId="12" priority="25" stopIfTrue="1" operator="equal">
      <formula>"NAV IZPILDĪTS KRITĒRIJS"</formula>
    </cfRule>
  </conditionalFormatting>
  <conditionalFormatting sqref="D14">
    <cfRule type="containsText" dxfId="11" priority="24" operator="containsText" text="NAV IZPILDĪTS KRITĒRIJS">
      <formula>NOT(ISERROR(SEARCH("NAV IZPILDĪTS KRITĒRIJS",D14)))</formula>
    </cfRule>
  </conditionalFormatting>
  <conditionalFormatting sqref="D14">
    <cfRule type="cellIs" dxfId="10" priority="23" stopIfTrue="1" operator="equal">
      <formula>"NAV IZPILDĪTS KRITĒRIJS"</formula>
    </cfRule>
  </conditionalFormatting>
  <conditionalFormatting sqref="D14">
    <cfRule type="containsText" dxfId="9" priority="22" operator="containsText" text="PĀRSNIEGTAS IZMAKSAS">
      <formula>NOT(ISERROR(SEARCH("PĀRSNIEGTAS IZMAKSAS",D14)))</formula>
    </cfRule>
  </conditionalFormatting>
  <conditionalFormatting sqref="D18">
    <cfRule type="cellIs" dxfId="8" priority="13" stopIfTrue="1" operator="equal">
      <formula>"NAV IZPILDĪTS KRITĒRIJS"</formula>
    </cfRule>
  </conditionalFormatting>
  <conditionalFormatting sqref="D18">
    <cfRule type="containsText" dxfId="7" priority="12" operator="containsText" text="NAV IZPILDĪTS KRITĒRIJS">
      <formula>NOT(ISERROR(SEARCH("NAV IZPILDĪTS KRITĒRIJS",D18)))</formula>
    </cfRule>
  </conditionalFormatting>
  <conditionalFormatting sqref="D18">
    <cfRule type="cellIs" dxfId="6" priority="11" stopIfTrue="1" operator="equal">
      <formula>"NAV IZPILDĪTS KRITĒRIJS"</formula>
    </cfRule>
  </conditionalFormatting>
  <conditionalFormatting sqref="D18">
    <cfRule type="containsText" dxfId="5" priority="10" operator="containsText" text="PĀRSNIEGTAS IZMAKSAS">
      <formula>NOT(ISERROR(SEARCH("PĀRSNIEGTAS IZMAKSAS",D18)))</formula>
    </cfRule>
  </conditionalFormatting>
  <conditionalFormatting sqref="D20">
    <cfRule type="containsText" dxfId="4" priority="6" operator="containsText" text="PĀRSNIEGTAS IZMAKSAS">
      <formula>NOT(ISERROR(SEARCH("PĀRSNIEGTAS IZMAKSAS",D20)))</formula>
    </cfRule>
  </conditionalFormatting>
  <conditionalFormatting sqref="D20">
    <cfRule type="cellIs" dxfId="3" priority="9" stopIfTrue="1" operator="equal">
      <formula>"NAV IZPILDĪTS KRITĒRIJS"</formula>
    </cfRule>
  </conditionalFormatting>
  <conditionalFormatting sqref="D20">
    <cfRule type="containsText" dxfId="2" priority="8" operator="containsText" text="NAV IZPILDĪTS KRITĒRIJS">
      <formula>NOT(ISERROR(SEARCH("NAV IZPILDĪTS KRITĒRIJS",D20)))</formula>
    </cfRule>
  </conditionalFormatting>
  <conditionalFormatting sqref="D20">
    <cfRule type="cellIs" dxfId="1" priority="7" stopIfTrue="1" operator="equal">
      <formula>"NAV IZPILDĪTS KRITĒRIJS"</formula>
    </cfRule>
  </conditionalFormatting>
  <conditionalFormatting sqref="D7:D10">
    <cfRule type="containsText" dxfId="0" priority="1" operator="containsText" text="NAV IZPILDĪTS KRITĒRIJS">
      <formula>NOT(ISERROR(SEARCH("NAV IZPILDĪTS KRITĒRIJS",D7)))</formula>
    </cfRule>
  </conditionalFormatting>
  <pageMargins left="0.7" right="0.7" top="0.75" bottom="0.75" header="0.3" footer="0.3"/>
  <pageSetup paperSize="8" orientation="landscape" r:id="rId1"/>
  <legacyDrawing r:id="rId2"/>
</worksheet>
</file>

<file path=xl/worksheets/sheet2.xml><?xml version="1.0" encoding="utf-8"?>
<worksheet xmlns="http://schemas.openxmlformats.org/spreadsheetml/2006/main" xmlns:r="http://schemas.openxmlformats.org/officeDocument/2006/relationships">
  <sheetPr codeName="Sheet6">
    <pageSetUpPr fitToPage="1"/>
  </sheetPr>
  <dimension ref="A1:O296"/>
  <sheetViews>
    <sheetView showGridLines="0" tabSelected="1" zoomScale="85" zoomScaleNormal="85" zoomScaleSheetLayoutView="100" workbookViewId="0">
      <selection sqref="A1:E1"/>
    </sheetView>
  </sheetViews>
  <sheetFormatPr defaultRowHeight="12.75"/>
  <cols>
    <col min="1" max="1" width="4.85546875" style="91" customWidth="1"/>
    <col min="2" max="2" width="53.5703125" style="91" customWidth="1"/>
    <col min="3" max="3" width="21.7109375" style="91" customWidth="1"/>
    <col min="4" max="4" width="22.5703125" style="91" customWidth="1"/>
    <col min="5" max="5" width="21.42578125" style="91" customWidth="1"/>
    <col min="6" max="6" width="29.85546875" style="91" customWidth="1"/>
    <col min="7" max="7" width="27.140625" style="91" customWidth="1"/>
    <col min="8" max="16384" width="9.140625" style="91"/>
  </cols>
  <sheetData>
    <row r="1" spans="1:15" ht="45.75" customHeight="1">
      <c r="A1" s="861" t="s">
        <v>428</v>
      </c>
      <c r="B1" s="861"/>
      <c r="C1" s="861"/>
      <c r="D1" s="861"/>
      <c r="E1" s="861"/>
      <c r="F1" s="472"/>
    </row>
    <row r="2" spans="1:15" ht="22.5" customHeight="1">
      <c r="A2" s="862" t="s">
        <v>282</v>
      </c>
      <c r="B2" s="862"/>
      <c r="C2" s="862"/>
      <c r="D2" s="862"/>
      <c r="E2" s="862"/>
      <c r="G2" s="101"/>
      <c r="H2" s="101"/>
      <c r="I2" s="101"/>
      <c r="J2" s="101"/>
    </row>
    <row r="3" spans="1:15" s="97" customFormat="1">
      <c r="A3" s="163"/>
      <c r="B3" s="163"/>
      <c r="C3" s="103"/>
      <c r="D3" s="103"/>
      <c r="E3" s="103"/>
      <c r="F3" s="103"/>
      <c r="G3" s="103"/>
      <c r="H3" s="103"/>
      <c r="I3" s="103"/>
      <c r="J3" s="103"/>
    </row>
    <row r="4" spans="1:15" ht="30.75" customHeight="1">
      <c r="A4" s="493" t="s">
        <v>3</v>
      </c>
      <c r="B4" s="493" t="s">
        <v>200</v>
      </c>
      <c r="C4" s="863" t="s">
        <v>440</v>
      </c>
      <c r="D4" s="863"/>
      <c r="E4" s="863"/>
      <c r="F4" s="101"/>
      <c r="G4" s="101"/>
      <c r="H4" s="101"/>
      <c r="I4" s="101"/>
      <c r="J4" s="101"/>
      <c r="N4" s="169"/>
      <c r="O4" s="169"/>
    </row>
    <row r="5" spans="1:15" ht="51" customHeight="1">
      <c r="A5" s="494" t="s">
        <v>5</v>
      </c>
      <c r="B5" s="494" t="s">
        <v>201</v>
      </c>
      <c r="C5" s="864"/>
      <c r="D5" s="864"/>
      <c r="E5" s="864"/>
      <c r="F5" s="101"/>
      <c r="G5" s="101"/>
      <c r="H5" s="101"/>
      <c r="I5" s="101"/>
      <c r="J5" s="101"/>
      <c r="N5" s="141">
        <v>0.3</v>
      </c>
      <c r="O5" s="96"/>
    </row>
    <row r="6" spans="1:15" ht="25.5" customHeight="1">
      <c r="A6" s="493" t="s">
        <v>7</v>
      </c>
      <c r="B6" s="493" t="s">
        <v>538</v>
      </c>
      <c r="C6" s="863" t="s">
        <v>280</v>
      </c>
      <c r="D6" s="863"/>
      <c r="E6" s="863"/>
      <c r="F6" s="101"/>
      <c r="G6" s="101"/>
      <c r="H6" s="101"/>
      <c r="I6" s="101"/>
      <c r="N6" s="141">
        <v>0.25</v>
      </c>
      <c r="O6" s="96"/>
    </row>
    <row r="7" spans="1:15" ht="24" hidden="1" customHeight="1">
      <c r="A7" s="493" t="s">
        <v>9</v>
      </c>
      <c r="B7" s="493" t="s">
        <v>441</v>
      </c>
      <c r="C7" s="865"/>
      <c r="D7" s="865"/>
      <c r="E7" s="865"/>
      <c r="F7" s="453" t="s">
        <v>372</v>
      </c>
      <c r="G7" s="101"/>
      <c r="H7" s="101"/>
      <c r="I7" s="101"/>
      <c r="J7" s="101"/>
      <c r="N7" s="141">
        <v>0.15</v>
      </c>
      <c r="O7" s="96"/>
    </row>
    <row r="8" spans="1:15" ht="34.5" customHeight="1">
      <c r="A8" s="168" t="s">
        <v>9</v>
      </c>
      <c r="B8" s="167" t="s">
        <v>303</v>
      </c>
      <c r="C8" s="866" t="str">
        <f>IF('12. RL Investīciju n.pl.'!AI17+'12. RL Investīciju n.pl.'!AI18&gt;0,"IEŅĒMUMUS GŪSTOŠS","IEŅĒMUMUS NEGŪSTOŠS PROJEKTS")</f>
        <v>IEŅĒMUMUS NEGŪSTOŠS PROJEKTS</v>
      </c>
      <c r="D8" s="866"/>
      <c r="E8" s="866"/>
      <c r="F8" s="101"/>
      <c r="G8" s="101"/>
      <c r="H8" s="101"/>
      <c r="I8" s="101"/>
      <c r="J8" s="101"/>
      <c r="N8" s="141">
        <v>0</v>
      </c>
      <c r="O8" s="96"/>
    </row>
    <row r="9" spans="1:15" ht="37.5" customHeight="1">
      <c r="A9" s="168" t="s">
        <v>11</v>
      </c>
      <c r="B9" s="167" t="s">
        <v>568</v>
      </c>
      <c r="C9" s="509"/>
      <c r="D9" s="510" t="s">
        <v>361</v>
      </c>
      <c r="E9" s="511"/>
      <c r="F9" s="101"/>
      <c r="G9" s="101"/>
      <c r="H9" s="101"/>
      <c r="I9" s="101"/>
      <c r="J9" s="101"/>
      <c r="N9" s="141"/>
      <c r="O9" s="96"/>
    </row>
    <row r="10" spans="1:15" ht="33" customHeight="1">
      <c r="A10" s="168" t="s">
        <v>47</v>
      </c>
      <c r="B10" s="167" t="s">
        <v>530</v>
      </c>
      <c r="C10" s="869" t="s">
        <v>537</v>
      </c>
      <c r="D10" s="869"/>
      <c r="E10" s="869"/>
      <c r="F10" s="101"/>
      <c r="G10" s="101"/>
      <c r="H10" s="101"/>
      <c r="I10" s="101"/>
      <c r="J10" s="101"/>
      <c r="N10" s="96"/>
      <c r="O10" s="96"/>
    </row>
    <row r="11" spans="1:15" ht="33" hidden="1" customHeight="1">
      <c r="A11" s="168" t="s">
        <v>49</v>
      </c>
      <c r="B11" s="167" t="s">
        <v>347</v>
      </c>
      <c r="C11" s="870" t="str">
        <f>VLOOKUP(C10,nozare1,2,0)</f>
        <v>Norādiet nozari!</v>
      </c>
      <c r="D11" s="870"/>
      <c r="E11" s="870"/>
      <c r="F11" s="101"/>
      <c r="G11" s="101"/>
      <c r="H11" s="101"/>
      <c r="I11" s="101"/>
      <c r="J11" s="101"/>
      <c r="N11" s="96"/>
      <c r="O11" s="96"/>
    </row>
    <row r="12" spans="1:15" ht="31.5" customHeight="1">
      <c r="A12" s="862" t="s">
        <v>283</v>
      </c>
      <c r="B12" s="862"/>
      <c r="C12" s="862"/>
      <c r="D12" s="862"/>
      <c r="E12" s="862"/>
      <c r="F12" s="101"/>
      <c r="G12" s="101"/>
      <c r="H12" s="101"/>
      <c r="I12" s="101"/>
      <c r="J12" s="101"/>
      <c r="N12" s="96"/>
      <c r="O12" s="96"/>
    </row>
    <row r="13" spans="1:15">
      <c r="A13" s="101"/>
      <c r="B13" s="166" t="s">
        <v>273</v>
      </c>
      <c r="C13" s="101"/>
      <c r="D13" s="101"/>
      <c r="E13" s="101"/>
      <c r="F13" s="101"/>
      <c r="G13" s="101"/>
      <c r="H13" s="101"/>
      <c r="I13" s="101"/>
      <c r="J13" s="101"/>
      <c r="N13" s="96"/>
      <c r="O13" s="96"/>
    </row>
    <row r="14" spans="1:15">
      <c r="A14" s="101"/>
      <c r="B14" s="101" t="s">
        <v>311</v>
      </c>
      <c r="C14" s="101"/>
      <c r="D14" s="101"/>
      <c r="E14" s="101"/>
      <c r="F14" s="101"/>
      <c r="G14" s="101"/>
      <c r="H14" s="101"/>
      <c r="I14" s="101"/>
      <c r="J14" s="101"/>
      <c r="N14" s="169"/>
      <c r="O14" s="169"/>
    </row>
    <row r="15" spans="1:15">
      <c r="A15" s="101"/>
      <c r="B15" s="101" t="s">
        <v>312</v>
      </c>
      <c r="C15" s="101"/>
      <c r="D15" s="101"/>
      <c r="E15" s="101"/>
      <c r="F15" s="101"/>
      <c r="G15" s="101"/>
      <c r="H15" s="101"/>
      <c r="I15" s="101"/>
      <c r="J15" s="101"/>
      <c r="N15" s="169"/>
      <c r="O15" s="169"/>
    </row>
    <row r="16" spans="1:15">
      <c r="A16" s="101"/>
      <c r="B16" s="101" t="s">
        <v>191</v>
      </c>
      <c r="C16" s="101"/>
      <c r="D16" s="101"/>
      <c r="E16" s="101"/>
      <c r="F16" s="101"/>
      <c r="G16" s="101"/>
      <c r="H16" s="101"/>
      <c r="I16" s="101"/>
      <c r="J16" s="101"/>
    </row>
    <row r="17" spans="1:12">
      <c r="A17" s="101"/>
      <c r="B17" s="101"/>
      <c r="C17" s="101"/>
      <c r="D17" s="101"/>
      <c r="E17" s="101"/>
      <c r="F17" s="101"/>
      <c r="G17" s="101"/>
      <c r="H17" s="101"/>
      <c r="I17" s="101"/>
      <c r="J17" s="101"/>
    </row>
    <row r="18" spans="1:12">
      <c r="A18" s="101"/>
      <c r="B18" s="166" t="s">
        <v>306</v>
      </c>
      <c r="C18" s="101"/>
      <c r="D18" s="101"/>
      <c r="E18" s="101"/>
      <c r="F18" s="101"/>
      <c r="G18" s="101"/>
      <c r="H18" s="101"/>
      <c r="I18" s="101"/>
      <c r="J18" s="101"/>
    </row>
    <row r="19" spans="1:12">
      <c r="A19" s="101"/>
      <c r="B19" s="867" t="s">
        <v>567</v>
      </c>
      <c r="C19" s="868"/>
      <c r="D19" s="868"/>
      <c r="E19" s="868"/>
      <c r="F19" s="101"/>
      <c r="G19" s="101"/>
      <c r="H19" s="101"/>
      <c r="I19" s="101"/>
      <c r="J19" s="101"/>
    </row>
    <row r="20" spans="1:12">
      <c r="A20" s="101"/>
      <c r="B20" s="868"/>
      <c r="C20" s="868"/>
      <c r="D20" s="868"/>
      <c r="E20" s="868"/>
      <c r="F20" s="101"/>
      <c r="G20" s="101"/>
      <c r="H20" s="101"/>
      <c r="J20" s="101"/>
    </row>
    <row r="21" spans="1:12" ht="15.75" customHeight="1">
      <c r="A21" s="101"/>
      <c r="B21" s="399" t="s">
        <v>305</v>
      </c>
      <c r="C21" s="101"/>
      <c r="D21" s="101"/>
      <c r="E21" s="101"/>
      <c r="F21" s="101"/>
      <c r="G21" s="101"/>
      <c r="H21" s="101"/>
      <c r="I21" s="101"/>
      <c r="J21" s="101"/>
    </row>
    <row r="22" spans="1:12" ht="22.5" customHeight="1">
      <c r="A22" s="862" t="s">
        <v>569</v>
      </c>
      <c r="B22" s="862"/>
      <c r="C22" s="862"/>
      <c r="D22" s="862"/>
      <c r="E22" s="862"/>
      <c r="F22" s="101"/>
      <c r="G22" s="101"/>
      <c r="H22" s="164"/>
      <c r="I22" s="164"/>
      <c r="J22" s="164"/>
      <c r="K22" s="142"/>
      <c r="L22" s="142"/>
    </row>
    <row r="23" spans="1:12" ht="36" customHeight="1">
      <c r="A23" s="101"/>
      <c r="B23" s="504" t="s">
        <v>263</v>
      </c>
      <c r="C23" s="874" t="s">
        <v>264</v>
      </c>
      <c r="D23" s="874"/>
      <c r="E23" s="874"/>
      <c r="F23" s="164"/>
      <c r="G23" s="164"/>
      <c r="H23" s="164"/>
      <c r="I23" s="164"/>
      <c r="J23" s="164"/>
      <c r="K23" s="142"/>
      <c r="L23" s="142"/>
    </row>
    <row r="24" spans="1:12" ht="12.75" customHeight="1">
      <c r="A24" s="101"/>
      <c r="B24" s="875" t="s">
        <v>337</v>
      </c>
      <c r="C24" s="875"/>
      <c r="D24" s="875"/>
      <c r="E24" s="875"/>
      <c r="F24" s="165"/>
      <c r="G24" s="165"/>
      <c r="H24" s="165"/>
      <c r="I24" s="165"/>
      <c r="J24" s="165"/>
      <c r="K24" s="143"/>
      <c r="L24" s="143"/>
    </row>
    <row r="25" spans="1:12" ht="12.75" customHeight="1">
      <c r="A25" s="101"/>
      <c r="B25" s="505" t="s">
        <v>570</v>
      </c>
      <c r="C25" s="873" t="s">
        <v>571</v>
      </c>
      <c r="D25" s="873"/>
      <c r="E25" s="873"/>
      <c r="F25" s="101"/>
      <c r="G25" s="101"/>
      <c r="H25" s="101"/>
      <c r="I25" s="101"/>
      <c r="J25" s="101"/>
    </row>
    <row r="26" spans="1:12">
      <c r="A26" s="101"/>
      <c r="B26" s="387" t="s">
        <v>266</v>
      </c>
      <c r="C26" s="873"/>
      <c r="D26" s="873"/>
      <c r="E26" s="873"/>
      <c r="F26" s="101"/>
      <c r="G26" s="101"/>
      <c r="H26" s="101"/>
      <c r="I26" s="101"/>
      <c r="J26" s="101"/>
    </row>
    <row r="27" spans="1:12">
      <c r="A27" s="101"/>
      <c r="B27" s="387" t="s">
        <v>267</v>
      </c>
      <c r="C27" s="873"/>
      <c r="D27" s="873"/>
      <c r="E27" s="873"/>
      <c r="F27" s="101"/>
      <c r="G27" s="101"/>
      <c r="H27" s="101"/>
      <c r="I27" s="101"/>
      <c r="J27" s="101"/>
    </row>
    <row r="28" spans="1:12">
      <c r="A28" s="101"/>
      <c r="B28" s="387" t="s">
        <v>413</v>
      </c>
      <c r="C28" s="873"/>
      <c r="D28" s="873"/>
      <c r="E28" s="873"/>
      <c r="F28" s="101"/>
      <c r="G28" s="101"/>
      <c r="H28" s="101"/>
      <c r="I28" s="101"/>
      <c r="J28" s="101"/>
    </row>
    <row r="29" spans="1:12">
      <c r="A29" s="101"/>
      <c r="B29" s="506" t="s">
        <v>268</v>
      </c>
      <c r="C29" s="871"/>
      <c r="D29" s="871"/>
      <c r="E29" s="871"/>
      <c r="F29" s="101"/>
      <c r="G29" s="101"/>
      <c r="H29" s="101"/>
      <c r="I29" s="101"/>
      <c r="J29" s="101"/>
    </row>
    <row r="30" spans="1:12" ht="12.75" customHeight="1">
      <c r="A30" s="101"/>
      <c r="B30" s="875" t="s">
        <v>338</v>
      </c>
      <c r="C30" s="875"/>
      <c r="D30" s="875"/>
      <c r="E30" s="875"/>
      <c r="F30" s="101"/>
      <c r="G30" s="101"/>
      <c r="H30" s="101"/>
      <c r="I30" s="101"/>
      <c r="J30" s="101"/>
    </row>
    <row r="31" spans="1:12" ht="12.75" customHeight="1">
      <c r="A31" s="101"/>
      <c r="B31" s="507" t="s">
        <v>365</v>
      </c>
      <c r="C31" s="873" t="s">
        <v>573</v>
      </c>
      <c r="D31" s="873"/>
      <c r="E31" s="873"/>
      <c r="F31" s="101"/>
      <c r="G31" s="101"/>
      <c r="H31" s="101"/>
      <c r="I31" s="101"/>
      <c r="J31" s="101"/>
    </row>
    <row r="32" spans="1:12">
      <c r="A32" s="101"/>
      <c r="B32" s="386" t="s">
        <v>366</v>
      </c>
      <c r="C32" s="873"/>
      <c r="D32" s="873"/>
      <c r="E32" s="873"/>
      <c r="F32" s="101"/>
      <c r="G32" s="101"/>
      <c r="H32" s="101"/>
      <c r="I32" s="101"/>
      <c r="J32" s="101"/>
    </row>
    <row r="33" spans="1:10" ht="14.25" customHeight="1">
      <c r="A33" s="101"/>
      <c r="B33" s="388" t="s">
        <v>367</v>
      </c>
      <c r="C33" s="873"/>
      <c r="D33" s="873"/>
      <c r="E33" s="873"/>
      <c r="F33" s="101"/>
      <c r="G33" s="101"/>
      <c r="H33" s="101"/>
      <c r="I33" s="101"/>
      <c r="J33" s="101"/>
    </row>
    <row r="34" spans="1:10" ht="12.75" customHeight="1">
      <c r="A34" s="101"/>
      <c r="B34" s="875" t="s">
        <v>339</v>
      </c>
      <c r="C34" s="875"/>
      <c r="D34" s="875"/>
      <c r="E34" s="875"/>
      <c r="F34" s="101"/>
      <c r="G34" s="101"/>
      <c r="H34" s="101"/>
      <c r="I34" s="101"/>
      <c r="J34" s="101"/>
    </row>
    <row r="35" spans="1:10" ht="12.75" customHeight="1">
      <c r="A35" s="101"/>
      <c r="B35" s="386" t="s">
        <v>368</v>
      </c>
      <c r="C35" s="873" t="s">
        <v>572</v>
      </c>
      <c r="D35" s="873"/>
      <c r="E35" s="873"/>
      <c r="F35" s="101"/>
      <c r="G35" s="101"/>
      <c r="H35" s="101"/>
      <c r="I35" s="101"/>
      <c r="J35" s="101"/>
    </row>
    <row r="36" spans="1:10">
      <c r="A36" s="101"/>
      <c r="B36" s="387" t="s">
        <v>369</v>
      </c>
      <c r="C36" s="873"/>
      <c r="D36" s="873"/>
      <c r="E36" s="873"/>
      <c r="F36" s="101"/>
      <c r="G36" s="101"/>
      <c r="H36" s="101"/>
      <c r="I36" s="101"/>
      <c r="J36" s="101"/>
    </row>
    <row r="37" spans="1:10">
      <c r="A37" s="101"/>
      <c r="B37" s="506" t="s">
        <v>370</v>
      </c>
      <c r="C37" s="871"/>
      <c r="D37" s="871"/>
      <c r="E37" s="871"/>
      <c r="F37" s="101"/>
      <c r="G37" s="101"/>
      <c r="H37" s="101"/>
      <c r="I37" s="101"/>
      <c r="J37" s="101"/>
    </row>
    <row r="38" spans="1:10" ht="12.75" customHeight="1">
      <c r="A38" s="101"/>
      <c r="B38" s="875" t="s">
        <v>265</v>
      </c>
      <c r="C38" s="875"/>
      <c r="D38" s="875"/>
      <c r="E38" s="875"/>
      <c r="F38" s="101"/>
      <c r="G38" s="101"/>
      <c r="H38" s="101"/>
      <c r="I38" s="101"/>
      <c r="J38" s="101"/>
    </row>
    <row r="39" spans="1:10" ht="26.25" customHeight="1">
      <c r="A39" s="101"/>
      <c r="B39" s="503" t="s">
        <v>414</v>
      </c>
      <c r="C39" s="871" t="s">
        <v>574</v>
      </c>
      <c r="D39" s="871"/>
      <c r="E39" s="871"/>
      <c r="F39" s="101"/>
      <c r="G39" s="101"/>
      <c r="H39" s="101"/>
      <c r="I39" s="101"/>
      <c r="J39" s="101"/>
    </row>
    <row r="40" spans="1:10">
      <c r="A40" s="101"/>
      <c r="B40" s="872" t="s">
        <v>340</v>
      </c>
      <c r="C40" s="872"/>
      <c r="D40" s="872"/>
      <c r="E40" s="872"/>
      <c r="F40" s="101"/>
      <c r="G40" s="101"/>
      <c r="H40" s="101"/>
      <c r="I40" s="101"/>
      <c r="J40" s="101"/>
    </row>
    <row r="41" spans="1:10" ht="12.75" customHeight="1">
      <c r="A41" s="101"/>
      <c r="B41" s="508" t="s">
        <v>415</v>
      </c>
      <c r="C41" s="873" t="s">
        <v>575</v>
      </c>
      <c r="D41" s="873"/>
      <c r="E41" s="873"/>
      <c r="F41" s="101"/>
      <c r="G41" s="101"/>
      <c r="H41" s="101"/>
      <c r="I41" s="101"/>
      <c r="J41" s="101"/>
    </row>
    <row r="42" spans="1:10">
      <c r="A42" s="101"/>
      <c r="B42" s="389" t="s">
        <v>416</v>
      </c>
      <c r="C42" s="873"/>
      <c r="D42" s="873"/>
      <c r="E42" s="873"/>
      <c r="F42" s="101"/>
      <c r="G42" s="101"/>
      <c r="H42" s="101"/>
      <c r="I42" s="101"/>
      <c r="J42" s="101"/>
    </row>
    <row r="43" spans="1:10">
      <c r="A43" s="101"/>
      <c r="B43" s="389" t="s">
        <v>417</v>
      </c>
      <c r="C43" s="873"/>
      <c r="D43" s="873"/>
      <c r="E43" s="873"/>
      <c r="F43" s="101"/>
      <c r="G43" s="101"/>
      <c r="H43" s="101"/>
      <c r="I43" s="101"/>
      <c r="J43" s="101"/>
    </row>
    <row r="44" spans="1:10">
      <c r="A44" s="101"/>
      <c r="B44" s="390" t="s">
        <v>418</v>
      </c>
      <c r="C44" s="873"/>
      <c r="D44" s="873"/>
      <c r="E44" s="873"/>
      <c r="F44" s="101"/>
      <c r="G44" s="101"/>
      <c r="H44" s="101"/>
      <c r="I44" s="101"/>
      <c r="J44" s="101"/>
    </row>
    <row r="45" spans="1:10">
      <c r="A45" s="101"/>
      <c r="B45" s="101"/>
      <c r="C45" s="101"/>
      <c r="D45" s="101"/>
      <c r="E45" s="101"/>
      <c r="F45" s="101"/>
      <c r="G45" s="101"/>
      <c r="H45" s="101"/>
      <c r="I45" s="101"/>
      <c r="J45" s="101"/>
    </row>
    <row r="46" spans="1:10">
      <c r="A46" s="101"/>
      <c r="B46" s="163" t="s">
        <v>192</v>
      </c>
      <c r="C46" s="103"/>
      <c r="D46" s="103"/>
      <c r="E46" s="103"/>
      <c r="F46" s="101"/>
      <c r="G46" s="101"/>
      <c r="H46" s="101"/>
      <c r="I46" s="101"/>
      <c r="J46" s="101"/>
    </row>
    <row r="47" spans="1:10">
      <c r="A47" s="101"/>
      <c r="B47" s="469" t="s">
        <v>424</v>
      </c>
      <c r="C47" s="163" t="s">
        <v>373</v>
      </c>
      <c r="D47" s="103"/>
      <c r="E47" s="103"/>
      <c r="F47" s="101"/>
      <c r="G47" s="101"/>
      <c r="H47" s="101"/>
      <c r="I47" s="101"/>
      <c r="J47" s="101"/>
    </row>
    <row r="48" spans="1:10">
      <c r="A48" s="101"/>
      <c r="B48" s="470"/>
      <c r="C48" s="163" t="s">
        <v>179</v>
      </c>
      <c r="D48" s="103"/>
      <c r="E48" s="103"/>
      <c r="F48" s="101"/>
      <c r="G48" s="101"/>
      <c r="H48" s="101"/>
      <c r="I48" s="101"/>
      <c r="J48" s="101"/>
    </row>
    <row r="49" spans="1:12">
      <c r="A49" s="101"/>
      <c r="B49" s="471">
        <v>0</v>
      </c>
      <c r="C49" s="163" t="s">
        <v>284</v>
      </c>
      <c r="D49" s="103"/>
      <c r="E49" s="103"/>
      <c r="F49" s="101"/>
      <c r="G49" s="101"/>
      <c r="H49" s="101"/>
      <c r="I49" s="101"/>
      <c r="J49" s="101"/>
    </row>
    <row r="50" spans="1:12">
      <c r="A50" s="101"/>
      <c r="B50" s="101"/>
      <c r="C50" s="101"/>
      <c r="D50" s="101"/>
      <c r="E50" s="101"/>
      <c r="F50" s="101"/>
      <c r="G50" s="101"/>
      <c r="H50" s="101"/>
      <c r="I50" s="101"/>
      <c r="J50" s="101"/>
    </row>
    <row r="51" spans="1:12" s="395" customFormat="1">
      <c r="A51" s="370"/>
      <c r="B51" s="391"/>
      <c r="C51" s="392"/>
      <c r="D51" s="392"/>
      <c r="E51" s="370"/>
      <c r="F51" s="393"/>
      <c r="G51" s="393"/>
      <c r="H51" s="393"/>
      <c r="I51" s="393"/>
      <c r="J51" s="393"/>
      <c r="K51" s="394"/>
      <c r="L51" s="394"/>
    </row>
    <row r="52" spans="1:12" s="395" customFormat="1" ht="12.75" customHeight="1">
      <c r="A52" s="370"/>
      <c r="B52" s="370"/>
      <c r="C52" s="370"/>
      <c r="D52" s="370"/>
      <c r="E52" s="370"/>
      <c r="F52" s="396"/>
      <c r="G52" s="396"/>
      <c r="H52" s="396"/>
      <c r="I52" s="396"/>
      <c r="J52" s="396"/>
      <c r="K52" s="397"/>
      <c r="L52" s="397"/>
    </row>
    <row r="53" spans="1:12" s="395" customFormat="1" ht="12.75" customHeight="1">
      <c r="A53" s="370"/>
      <c r="B53" s="370"/>
      <c r="C53" s="370"/>
      <c r="D53" s="370"/>
      <c r="E53" s="370"/>
      <c r="F53" s="396"/>
      <c r="G53" s="396"/>
      <c r="H53" s="396"/>
      <c r="I53" s="396"/>
      <c r="J53" s="396"/>
      <c r="K53" s="397"/>
      <c r="L53" s="397"/>
    </row>
    <row r="54" spans="1:12" s="395" customFormat="1">
      <c r="A54" s="370"/>
      <c r="B54" s="5"/>
      <c r="C54" s="370"/>
      <c r="D54" s="370"/>
      <c r="E54" s="370"/>
      <c r="F54" s="370"/>
      <c r="G54" s="370"/>
      <c r="H54" s="370"/>
      <c r="I54" s="370"/>
      <c r="J54" s="370"/>
    </row>
    <row r="55" spans="1:12" s="395" customFormat="1">
      <c r="B55" s="398"/>
    </row>
    <row r="56" spans="1:12" s="395" customFormat="1"/>
    <row r="57" spans="1:12" s="395" customFormat="1">
      <c r="B57" s="5"/>
    </row>
    <row r="58" spans="1:12" s="395" customFormat="1"/>
    <row r="59" spans="1:12" s="395" customFormat="1"/>
    <row r="60" spans="1:12" s="395" customFormat="1"/>
    <row r="61" spans="1:12" s="395" customFormat="1"/>
    <row r="62" spans="1:12" s="395" customFormat="1"/>
    <row r="63" spans="1:12" s="395" customFormat="1"/>
    <row r="64" spans="1:12" s="395" customFormat="1"/>
    <row r="65" s="395" customFormat="1"/>
    <row r="66" s="395" customFormat="1"/>
    <row r="67" s="395" customFormat="1"/>
    <row r="68" s="395" customFormat="1"/>
    <row r="69" s="395" customFormat="1"/>
    <row r="70" s="395" customFormat="1"/>
    <row r="71" s="395" customFormat="1"/>
    <row r="72" s="395" customFormat="1"/>
    <row r="73" s="395" customFormat="1"/>
    <row r="74" s="395" customFormat="1"/>
    <row r="75" s="395" customFormat="1"/>
    <row r="76" s="395" customFormat="1"/>
    <row r="77" s="395" customFormat="1"/>
    <row r="78" s="395" customFormat="1"/>
    <row r="79" s="395" customFormat="1"/>
    <row r="80" s="395" customFormat="1"/>
    <row r="81" s="395" customFormat="1"/>
    <row r="82" s="395" customFormat="1"/>
    <row r="83" s="395" customFormat="1"/>
    <row r="84" s="395" customFormat="1"/>
    <row r="85" s="395" customFormat="1"/>
    <row r="86" s="395" customFormat="1"/>
    <row r="87" s="395" customFormat="1"/>
    <row r="88" s="395" customFormat="1"/>
    <row r="89" s="395" customFormat="1"/>
    <row r="90" s="395" customFormat="1"/>
    <row r="91" s="395" customFormat="1"/>
    <row r="92" s="395" customFormat="1"/>
    <row r="93" s="395" customFormat="1"/>
    <row r="94" s="395" customFormat="1"/>
    <row r="95" s="395" customFormat="1"/>
    <row r="96" s="395" customFormat="1"/>
    <row r="97" s="395" customFormat="1"/>
    <row r="98" s="395" customFormat="1"/>
    <row r="99" s="395" customFormat="1"/>
    <row r="100" s="395" customFormat="1"/>
    <row r="101" s="395" customFormat="1"/>
    <row r="102" s="395" customFormat="1"/>
    <row r="103" s="395" customFormat="1"/>
    <row r="104" s="395" customFormat="1"/>
    <row r="105" s="395" customFormat="1"/>
    <row r="106" s="395" customFormat="1"/>
    <row r="107" s="395" customFormat="1"/>
    <row r="108" s="395" customFormat="1"/>
    <row r="109" s="395" customFormat="1"/>
    <row r="110" s="395" customFormat="1"/>
    <row r="111" s="395" customFormat="1"/>
    <row r="112" s="395" customFormat="1"/>
    <row r="113" s="395" customFormat="1"/>
    <row r="114" s="395" customFormat="1"/>
    <row r="115" s="395" customFormat="1"/>
    <row r="116" s="395" customFormat="1"/>
    <row r="117" s="395" customFormat="1"/>
    <row r="118" s="395" customFormat="1"/>
    <row r="119" s="395" customFormat="1"/>
    <row r="120" s="395" customFormat="1"/>
    <row r="121" s="395" customFormat="1"/>
    <row r="122" s="395" customFormat="1"/>
    <row r="123" s="395" customFormat="1"/>
    <row r="124" s="395" customFormat="1"/>
    <row r="125" s="395" customFormat="1"/>
    <row r="126" s="395" customFormat="1"/>
    <row r="127" s="395" customFormat="1"/>
    <row r="128" s="395" customFormat="1"/>
    <row r="129" s="395" customFormat="1"/>
    <row r="130" s="395" customFormat="1"/>
    <row r="131" s="395" customFormat="1"/>
    <row r="132" s="395" customFormat="1"/>
    <row r="133" s="395" customFormat="1"/>
    <row r="134" s="395" customFormat="1"/>
    <row r="135" s="395" customFormat="1"/>
    <row r="136" s="395" customFormat="1"/>
    <row r="137" s="395" customFormat="1"/>
    <row r="138" s="395" customFormat="1"/>
    <row r="139" s="395" customFormat="1"/>
    <row r="140" s="395" customFormat="1"/>
    <row r="141" s="395" customFormat="1"/>
    <row r="142" s="395" customFormat="1"/>
    <row r="143" s="395" customFormat="1"/>
    <row r="144" s="395" customFormat="1"/>
    <row r="145" s="395" customFormat="1"/>
    <row r="146" s="395" customFormat="1"/>
    <row r="147" s="395" customFormat="1"/>
    <row r="148" s="395" customFormat="1"/>
    <row r="149" s="395" customFormat="1"/>
    <row r="150" s="395" customFormat="1"/>
    <row r="151" s="395" customFormat="1"/>
    <row r="152" s="395" customFormat="1"/>
    <row r="153" s="395" customFormat="1"/>
    <row r="154" s="395" customFormat="1"/>
    <row r="155" s="395" customFormat="1"/>
    <row r="156" s="395" customFormat="1"/>
    <row r="157" s="395" customFormat="1"/>
    <row r="158" s="395" customFormat="1"/>
    <row r="159" s="395" customFormat="1"/>
    <row r="160" s="395" customFormat="1"/>
    <row r="161" s="395" customFormat="1"/>
    <row r="162" s="395" customFormat="1"/>
    <row r="163" s="395" customFormat="1"/>
    <row r="164" s="395" customFormat="1"/>
    <row r="165" s="395" customFormat="1"/>
    <row r="166" s="395" customFormat="1"/>
    <row r="167" s="395" customFormat="1"/>
    <row r="168" s="395" customFormat="1"/>
    <row r="169" s="395" customFormat="1"/>
    <row r="170" s="395" customFormat="1"/>
    <row r="171" s="395" customFormat="1"/>
    <row r="172" s="395" customFormat="1"/>
    <row r="173" s="395" customFormat="1"/>
    <row r="174" s="395" customFormat="1"/>
    <row r="175" s="395" customFormat="1"/>
    <row r="176" s="395" customFormat="1"/>
    <row r="177" s="395" customFormat="1"/>
    <row r="178" s="395" customFormat="1"/>
    <row r="179" s="395" customFormat="1"/>
    <row r="180" s="395" customFormat="1"/>
    <row r="181" s="395" customFormat="1"/>
    <row r="182" s="395" customFormat="1"/>
    <row r="183" s="395" customFormat="1"/>
    <row r="184" s="395" customFormat="1"/>
    <row r="185" s="395" customFormat="1"/>
    <row r="186" s="395" customFormat="1"/>
    <row r="187" s="395" customFormat="1"/>
    <row r="188" s="395" customFormat="1"/>
    <row r="189" s="395" customFormat="1"/>
    <row r="190" s="395" customFormat="1"/>
    <row r="191" s="395" customFormat="1"/>
    <row r="192" s="395" customFormat="1"/>
    <row r="193" s="395" customFormat="1"/>
    <row r="194" s="395" customFormat="1"/>
    <row r="195" s="395" customFormat="1"/>
    <row r="196" s="395" customFormat="1"/>
    <row r="197" s="395" customFormat="1"/>
    <row r="198" s="395" customFormat="1"/>
    <row r="199" s="395" customFormat="1"/>
    <row r="200" s="395" customFormat="1"/>
    <row r="201" s="395" customFormat="1"/>
    <row r="202" s="395" customFormat="1"/>
    <row r="203" s="395" customFormat="1"/>
    <row r="204" s="395" customFormat="1"/>
    <row r="205" s="395" customFormat="1"/>
    <row r="206" s="395" customFormat="1"/>
    <row r="207" s="395" customFormat="1"/>
    <row r="208" s="395" customFormat="1"/>
    <row r="209" s="395" customFormat="1"/>
    <row r="210" s="395" customFormat="1"/>
    <row r="211" s="395" customFormat="1"/>
    <row r="212" s="395" customFormat="1"/>
    <row r="213" s="395" customFormat="1"/>
    <row r="214" s="395" customFormat="1"/>
    <row r="215" s="395" customFormat="1"/>
    <row r="216" s="395" customFormat="1"/>
    <row r="217" s="395" customFormat="1"/>
    <row r="218" s="395" customFormat="1"/>
    <row r="219" s="395" customFormat="1"/>
    <row r="220" s="395" customFormat="1"/>
    <row r="221" s="395" customFormat="1"/>
    <row r="222" s="395" customFormat="1"/>
    <row r="223" s="395" customFormat="1"/>
    <row r="224" s="395" customFormat="1"/>
    <row r="225" s="395" customFormat="1"/>
    <row r="226" s="395" customFormat="1"/>
    <row r="227" s="395" customFormat="1"/>
    <row r="228" s="395" customFormat="1"/>
    <row r="229" s="395" customFormat="1"/>
    <row r="230" s="395" customFormat="1"/>
    <row r="231" s="395" customFormat="1"/>
    <row r="232" s="395" customFormat="1"/>
    <row r="233" s="395" customFormat="1"/>
    <row r="234" s="395" customFormat="1"/>
    <row r="235" s="395" customFormat="1"/>
    <row r="236" s="395" customFormat="1"/>
    <row r="237" s="395" customFormat="1"/>
    <row r="238" s="395" customFormat="1"/>
    <row r="239" s="395" customFormat="1"/>
    <row r="240" s="395" customFormat="1"/>
    <row r="241" s="395" customFormat="1"/>
    <row r="242" s="395" customFormat="1"/>
    <row r="243" s="395" customFormat="1"/>
    <row r="244" s="395" customFormat="1"/>
    <row r="245" s="395" customFormat="1"/>
    <row r="246" s="395" customFormat="1"/>
    <row r="247" s="395" customFormat="1"/>
    <row r="248" s="395" customFormat="1"/>
    <row r="249" s="395" customFormat="1"/>
    <row r="250" s="395" customFormat="1"/>
    <row r="251" s="395" customFormat="1"/>
    <row r="252" s="395" customFormat="1"/>
    <row r="253" s="395" customFormat="1"/>
    <row r="254" s="395" customFormat="1"/>
    <row r="255" s="395" customFormat="1"/>
    <row r="256" s="395" customFormat="1"/>
    <row r="257" s="395" customFormat="1"/>
    <row r="258" s="395" customFormat="1"/>
    <row r="259" s="395" customFormat="1"/>
    <row r="260" s="395" customFormat="1"/>
    <row r="261" s="395" customFormat="1"/>
    <row r="262" s="395" customFormat="1"/>
    <row r="263" s="395" customFormat="1"/>
    <row r="264" s="395" customFormat="1"/>
    <row r="265" s="395" customFormat="1"/>
    <row r="266" s="395" customFormat="1"/>
    <row r="267" s="395" customFormat="1"/>
    <row r="268" s="395" customFormat="1"/>
    <row r="269" s="395" customFormat="1"/>
    <row r="270" s="395" customFormat="1"/>
    <row r="271" s="395" customFormat="1"/>
    <row r="272" s="395" customFormat="1"/>
    <row r="273" s="395" customFormat="1"/>
    <row r="274" s="395" customFormat="1"/>
    <row r="275" s="395" customFormat="1"/>
    <row r="276" s="395" customFormat="1"/>
    <row r="277" s="395" customFormat="1"/>
    <row r="278" s="395" customFormat="1"/>
    <row r="279" s="395" customFormat="1"/>
    <row r="280" s="395" customFormat="1"/>
    <row r="281" s="395" customFormat="1"/>
    <row r="282" s="395" customFormat="1"/>
    <row r="283" s="395" customFormat="1"/>
    <row r="284" s="395" customFormat="1"/>
    <row r="285" s="395" customFormat="1"/>
    <row r="286" s="395" customFormat="1"/>
    <row r="287" s="395" customFormat="1"/>
    <row r="288" s="395" customFormat="1"/>
    <row r="289" s="395" customFormat="1"/>
    <row r="290" s="395" customFormat="1"/>
    <row r="291" s="395" customFormat="1"/>
    <row r="292" s="395" customFormat="1"/>
    <row r="293" s="395" customFormat="1"/>
    <row r="294" s="395" customFormat="1"/>
    <row r="295" s="395" customFormat="1"/>
    <row r="296" s="395" customFormat="1"/>
  </sheetData>
  <sheetProtection password="9929" sheet="1" objects="1" scenarios="1"/>
  <sortState ref="B73:C191">
    <sortCondition ref="B72"/>
  </sortState>
  <mergeCells count="23">
    <mergeCell ref="C39:E39"/>
    <mergeCell ref="B40:E40"/>
    <mergeCell ref="C41:E44"/>
    <mergeCell ref="C23:E23"/>
    <mergeCell ref="C25:E29"/>
    <mergeCell ref="B24:E24"/>
    <mergeCell ref="B30:E30"/>
    <mergeCell ref="C31:E33"/>
    <mergeCell ref="B34:E34"/>
    <mergeCell ref="C35:E37"/>
    <mergeCell ref="B38:E38"/>
    <mergeCell ref="A1:E1"/>
    <mergeCell ref="A12:E12"/>
    <mergeCell ref="A2:E2"/>
    <mergeCell ref="A22:E22"/>
    <mergeCell ref="C4:E4"/>
    <mergeCell ref="C5:E5"/>
    <mergeCell ref="C6:E6"/>
    <mergeCell ref="C7:E7"/>
    <mergeCell ref="C8:E8"/>
    <mergeCell ref="B19:E20"/>
    <mergeCell ref="C10:E10"/>
    <mergeCell ref="C11:E11"/>
  </mergeCells>
  <dataValidations xWindow="1203" yWindow="268" count="6">
    <dataValidation type="list" allowBlank="1" showInputMessage="1" showErrorMessage="1" prompt="izvēlieties SAM_x000a_" sqref="C6:E6">
      <formula1>SAM</formula1>
    </dataValidation>
    <dataValidation type="list" allowBlank="1" showInputMessage="1" showErrorMessage="1" sqref="C4:E4">
      <formula1>iesniedzejs</formula1>
    </dataValidation>
    <dataValidation type="list" allowBlank="1" showInputMessage="1" showErrorMessage="1" sqref="D9">
      <formula1>men</formula1>
    </dataValidation>
    <dataValidation type="list" allowBlank="1" showInputMessage="1" showErrorMessage="1" sqref="C10:E10">
      <formula1>nozareIZV</formula1>
    </dataValidation>
    <dataValidation allowBlank="1" showInputMessage="1" showErrorMessage="1" prompt="Ievadiet projekta iesniegšanas gadu" sqref="C9"/>
    <dataValidation allowBlank="1" showInputMessage="1" showErrorMessage="1" prompt="Ievadiet datumu" sqref="E9"/>
  </dataValidations>
  <hyperlinks>
    <hyperlink ref="B21" r:id="rId1"/>
    <hyperlink ref="F7" r:id="rId2"/>
  </hyperlinks>
  <pageMargins left="0.7" right="0.7" top="0.75" bottom="0.75" header="0.3" footer="0.3"/>
  <pageSetup paperSize="9" scale="72" orientation="portrait" r:id="rId3"/>
</worksheet>
</file>

<file path=xl/worksheets/sheet20.xml><?xml version="1.0" encoding="utf-8"?>
<worksheet xmlns="http://schemas.openxmlformats.org/spreadsheetml/2006/main" xmlns:r="http://schemas.openxmlformats.org/officeDocument/2006/relationships">
  <sheetPr codeName="Sheet34">
    <pageSetUpPr fitToPage="1"/>
  </sheetPr>
  <dimension ref="A1:N46"/>
  <sheetViews>
    <sheetView showGridLines="0" zoomScaleNormal="100" workbookViewId="0">
      <selection sqref="A1:C1"/>
    </sheetView>
  </sheetViews>
  <sheetFormatPr defaultRowHeight="12.75"/>
  <cols>
    <col min="1" max="1" width="36.28515625" style="39" customWidth="1"/>
    <col min="2" max="2" width="13" style="39" customWidth="1"/>
    <col min="3" max="11" width="11" style="39" customWidth="1"/>
    <col min="12" max="12" width="16.85546875" style="39" customWidth="1"/>
    <col min="13" max="13" width="16.85546875" style="39" hidden="1" customWidth="1"/>
    <col min="14" max="14" width="9.140625" style="39" customWidth="1"/>
    <col min="15" max="16384" width="9.140625" style="39"/>
  </cols>
  <sheetData>
    <row r="1" spans="1:14" s="681" customFormat="1" ht="27" customHeight="1">
      <c r="A1" s="935" t="s">
        <v>292</v>
      </c>
      <c r="B1" s="935"/>
      <c r="C1" s="935"/>
      <c r="D1" s="513"/>
      <c r="E1" s="513"/>
      <c r="F1" s="513"/>
      <c r="G1" s="513"/>
      <c r="H1" s="513"/>
      <c r="I1" s="513"/>
      <c r="J1" s="513"/>
      <c r="K1" s="513"/>
      <c r="L1" s="513"/>
      <c r="N1" s="39"/>
    </row>
    <row r="2" spans="1:14" ht="24.95" customHeight="1">
      <c r="A2" s="751" t="s">
        <v>228</v>
      </c>
      <c r="B2" s="79"/>
      <c r="C2" s="79"/>
      <c r="D2" s="79"/>
      <c r="E2" s="79"/>
      <c r="F2" s="79"/>
      <c r="G2" s="79"/>
      <c r="H2" s="79"/>
      <c r="I2" s="79"/>
      <c r="J2" s="79"/>
      <c r="K2" s="79"/>
      <c r="L2" s="79"/>
    </row>
    <row r="3" spans="1:14" ht="25.5">
      <c r="A3" s="752" t="s">
        <v>224</v>
      </c>
      <c r="B3" s="753" t="s">
        <v>363</v>
      </c>
      <c r="C3" s="753">
        <f>'Dati par projektu, instrukcija'!C9</f>
        <v>0</v>
      </c>
      <c r="D3" s="753">
        <f>C3+1</f>
        <v>1</v>
      </c>
      <c r="E3" s="753">
        <f t="shared" ref="E3:J3" si="0">D3+1</f>
        <v>2</v>
      </c>
      <c r="F3" s="753">
        <f t="shared" si="0"/>
        <v>3</v>
      </c>
      <c r="G3" s="753">
        <f t="shared" si="0"/>
        <v>4</v>
      </c>
      <c r="H3" s="753">
        <f t="shared" si="0"/>
        <v>5</v>
      </c>
      <c r="I3" s="753">
        <f t="shared" si="0"/>
        <v>6</v>
      </c>
      <c r="J3" s="753">
        <f t="shared" si="0"/>
        <v>7</v>
      </c>
      <c r="K3" s="753"/>
      <c r="L3" s="753"/>
    </row>
    <row r="4" spans="1:14" ht="12.75" customHeight="1">
      <c r="A4" s="754"/>
      <c r="B4" s="755" t="s">
        <v>225</v>
      </c>
      <c r="C4" s="755" t="s">
        <v>225</v>
      </c>
      <c r="D4" s="755" t="s">
        <v>225</v>
      </c>
      <c r="E4" s="755" t="s">
        <v>225</v>
      </c>
      <c r="F4" s="755" t="s">
        <v>225</v>
      </c>
      <c r="G4" s="755" t="s">
        <v>225</v>
      </c>
      <c r="H4" s="755" t="s">
        <v>225</v>
      </c>
      <c r="I4" s="755" t="s">
        <v>225</v>
      </c>
      <c r="J4" s="755" t="s">
        <v>225</v>
      </c>
      <c r="K4" s="755" t="s">
        <v>2</v>
      </c>
      <c r="L4" s="755" t="s">
        <v>15</v>
      </c>
    </row>
    <row r="5" spans="1:14">
      <c r="A5" s="756" t="s">
        <v>512</v>
      </c>
      <c r="B5" s="757" t="e">
        <f>'1.1 DL budžets-iesniedzējam'!I57+'1.2 DL budžets-1.partneru tipam'!I57+'1.3 DL budžets-2.partneru tipam'!I57</f>
        <v>#DIV/0!</v>
      </c>
      <c r="C5" s="757" t="e">
        <f>'1.1 DL budžets-iesniedzējam'!K57+'1.2 DL budžets-1.partneru tipam'!K57+'1.3 DL budžets-2.partneru tipam'!K57</f>
        <v>#DIV/0!</v>
      </c>
      <c r="D5" s="757" t="e">
        <f>'1.1 DL budžets-iesniedzējam'!M57+'1.2 DL budžets-1.partneru tipam'!M57+'1.3 DL budžets-2.partneru tipam'!M57</f>
        <v>#DIV/0!</v>
      </c>
      <c r="E5" s="757" t="e">
        <f>'1.1 DL budžets-iesniedzējam'!O57+'1.2 DL budžets-1.partneru tipam'!O57+'1.3 DL budžets-2.partneru tipam'!O57</f>
        <v>#DIV/0!</v>
      </c>
      <c r="F5" s="757" t="e">
        <f>'1.1 DL budžets-iesniedzējam'!Q57+'1.2 DL budžets-1.partneru tipam'!Q57+'1.3 DL budžets-2.partneru tipam'!Q57</f>
        <v>#DIV/0!</v>
      </c>
      <c r="G5" s="757" t="e">
        <f>'1.1 DL budžets-iesniedzējam'!S57+'1.2 DL budžets-1.partneru tipam'!S57+'1.3 DL budžets-2.partneru tipam'!S57</f>
        <v>#DIV/0!</v>
      </c>
      <c r="H5" s="757" t="e">
        <f>'1.1 DL budžets-iesniedzējam'!U57+'1.2 DL budžets-1.partneru tipam'!U57+'1.3 DL budžets-2.partneru tipam'!U57</f>
        <v>#DIV/0!</v>
      </c>
      <c r="I5" s="757" t="e">
        <f>'1.1 DL budžets-iesniedzējam'!W57+'1.2 DL budžets-1.partneru tipam'!W57+'1.3 DL budžets-2.partneru tipam'!W57</f>
        <v>#DIV/0!</v>
      </c>
      <c r="J5" s="757" t="e">
        <f>'1.1 DL budžets-iesniedzējam'!Y57+'1.2 DL budžets-1.partneru tipam'!Y57+'1.3 DL budžets-2.partneru tipam'!Y57</f>
        <v>#DIV/0!</v>
      </c>
      <c r="K5" s="366" t="e">
        <f>SUM(B5:J5)</f>
        <v>#DIV/0!</v>
      </c>
      <c r="L5" s="852" t="e">
        <f t="shared" ref="L5:L12" si="1">K5/$K$12</f>
        <v>#DIV/0!</v>
      </c>
      <c r="M5" s="39" t="e">
        <f>K5='8. AL budžets kopā'!G55</f>
        <v>#DIV/0!</v>
      </c>
    </row>
    <row r="6" spans="1:14">
      <c r="A6" s="758" t="s">
        <v>513</v>
      </c>
      <c r="B6" s="188" t="e">
        <f>IF('1.1 DL budžets-iesniedzējam'!$H$2&gt;0,0,('1.1 DL budžets-iesniedzējam'!I55-'1.1 DL budžets-iesniedzējam'!I57))+IF('1.2 DL budžets-1.partneru tipam'!$H$2&gt;0,0,('1.2 DL budžets-1.partneru tipam'!I55-'1.2 DL budžets-1.partneru tipam'!I57))+IF('1.3 DL budžets-2.partneru tipam'!$H$2&gt;0,0,('1.3 DL budžets-2.partneru tipam'!I55-'1.3 DL budžets-2.partneru tipam'!I57))</f>
        <v>#DIV/0!</v>
      </c>
      <c r="C6" s="188" t="e">
        <f>IF('1.1 DL budžets-iesniedzējam'!$H$2&gt;0,0,('1.1 DL budžets-iesniedzējam'!K55-'1.1 DL budžets-iesniedzējam'!K57))+IF('1.2 DL budžets-1.partneru tipam'!$H$2&gt;0,0,('1.2 DL budžets-1.partneru tipam'!K55-'1.2 DL budžets-1.partneru tipam'!K57))+IF('1.3 DL budžets-2.partneru tipam'!$H$2&gt;0,0,('1.3 DL budžets-2.partneru tipam'!K55-'1.3 DL budžets-2.partneru tipam'!K57))</f>
        <v>#DIV/0!</v>
      </c>
      <c r="D6" s="188" t="e">
        <f>IF('1.1 DL budžets-iesniedzējam'!$H$2&gt;0,0,('1.1 DL budžets-iesniedzējam'!M55-'1.1 DL budžets-iesniedzējam'!M57))+IF('1.2 DL budžets-1.partneru tipam'!$H$2&gt;0,0,('1.2 DL budžets-1.partneru tipam'!M55-'1.2 DL budžets-1.partneru tipam'!M57))+IF('1.3 DL budžets-2.partneru tipam'!$H$2&gt;0,0,('1.3 DL budžets-2.partneru tipam'!M55-'1.3 DL budžets-2.partneru tipam'!M57))</f>
        <v>#DIV/0!</v>
      </c>
      <c r="E6" s="188" t="e">
        <f>IF('1.1 DL budžets-iesniedzējam'!$H$2&gt;0,0,('1.1 DL budžets-iesniedzējam'!O55-'1.1 DL budžets-iesniedzējam'!O57))+IF('1.2 DL budžets-1.partneru tipam'!$H$2&gt;0,0,('1.2 DL budžets-1.partneru tipam'!O55-'1.2 DL budžets-1.partneru tipam'!O57))+IF('1.3 DL budžets-2.partneru tipam'!$H$2&gt;0,0,('1.3 DL budžets-2.partneru tipam'!O55-'1.3 DL budžets-2.partneru tipam'!O57))</f>
        <v>#DIV/0!</v>
      </c>
      <c r="F6" s="188" t="e">
        <f>IF('1.1 DL budžets-iesniedzējam'!$H$2&gt;0,0,('1.1 DL budžets-iesniedzējam'!Q55-'1.1 DL budžets-iesniedzējam'!Q57))+IF('1.2 DL budžets-1.partneru tipam'!$H$2&gt;0,0,('1.2 DL budžets-1.partneru tipam'!Q55-'1.2 DL budžets-1.partneru tipam'!Q57))+IF('1.3 DL budžets-2.partneru tipam'!$H$2&gt;0,0,('1.3 DL budžets-2.partneru tipam'!Q55-'1.3 DL budžets-2.partneru tipam'!Q57))</f>
        <v>#DIV/0!</v>
      </c>
      <c r="G6" s="188" t="e">
        <f>IF('1.1 DL budžets-iesniedzējam'!$H$2&gt;0,0,('1.1 DL budžets-iesniedzējam'!S55-'1.1 DL budžets-iesniedzējam'!S57))+IF('1.2 DL budžets-1.partneru tipam'!$H$2&gt;0,0,('1.2 DL budžets-1.partneru tipam'!S55-'1.2 DL budžets-1.partneru tipam'!S57))+IF('1.3 DL budžets-2.partneru tipam'!$H$2&gt;0,0,('1.3 DL budžets-2.partneru tipam'!S55-'1.3 DL budžets-2.partneru tipam'!S57))</f>
        <v>#DIV/0!</v>
      </c>
      <c r="H6" s="188" t="e">
        <f>IF('1.1 DL budžets-iesniedzējam'!$H$2&gt;0,0,('1.1 DL budžets-iesniedzējam'!U55-'1.1 DL budžets-iesniedzējam'!U57))+IF('1.2 DL budžets-1.partneru tipam'!$H$2&gt;0,0,('1.2 DL budžets-1.partneru tipam'!U55-'1.2 DL budžets-1.partneru tipam'!U57))+IF('1.3 DL budžets-2.partneru tipam'!$H$2&gt;0,0,('1.3 DL budžets-2.partneru tipam'!U55-'1.3 DL budžets-2.partneru tipam'!U57))</f>
        <v>#DIV/0!</v>
      </c>
      <c r="I6" s="188" t="e">
        <f>IF('1.1 DL budžets-iesniedzējam'!$H$2&gt;0,0,('1.1 DL budžets-iesniedzējam'!W55-'1.1 DL budžets-iesniedzējam'!W57))+IF('1.2 DL budžets-1.partneru tipam'!$H$2&gt;0,0,('1.2 DL budžets-1.partneru tipam'!W55-'1.2 DL budžets-1.partneru tipam'!W57))+IF('1.3 DL budžets-2.partneru tipam'!$H$2&gt;0,0,('1.3 DL budžets-2.partneru tipam'!W55-'1.3 DL budžets-2.partneru tipam'!W57))</f>
        <v>#DIV/0!</v>
      </c>
      <c r="J6" s="188" t="e">
        <f>IF('1.1 DL budžets-iesniedzējam'!$H$2&gt;0,0,('1.1 DL budžets-iesniedzējam'!Y55-'1.1 DL budžets-iesniedzējam'!Y57))+IF('1.2 DL budžets-1.partneru tipam'!$H$2&gt;0,0,('1.2 DL budžets-1.partneru tipam'!Y55-'1.2 DL budžets-1.partneru tipam'!Y57))+IF('1.3 DL budžets-2.partneru tipam'!$H$2&gt;0,0,('1.3 DL budžets-2.partneru tipam'!Y55-'1.3 DL budžets-2.partneru tipam'!Y57))</f>
        <v>#DIV/0!</v>
      </c>
      <c r="K6" s="366" t="e">
        <f t="shared" ref="K6:K12" si="2">SUM(B6:J6)</f>
        <v>#DIV/0!</v>
      </c>
      <c r="L6" s="852" t="e">
        <f t="shared" si="1"/>
        <v>#DIV/0!</v>
      </c>
    </row>
    <row r="7" spans="1:14">
      <c r="A7" s="758" t="s">
        <v>226</v>
      </c>
      <c r="B7" s="759">
        <f>IF('1.1 DL budžets-iesniedzējam'!$H$2&gt;0,'1.1 DL budžets-iesniedzējam'!I55*(1-'1.1 DL budžets-iesniedzējam'!$C$55)*'1.1 DL budžets-iesniedzējam'!$H$2,0)+IF('1.2 DL budžets-1.partneru tipam'!$H$2&gt;0,'1.2 DL budžets-1.partneru tipam'!I55*(1-'1.2 DL budžets-1.partneru tipam'!$C$55)*'1.2 DL budžets-1.partneru tipam'!$H$2,0)+IF('1.3 DL budžets-2.partneru tipam'!$H$2&gt;0,'1.3 DL budžets-2.partneru tipam'!I55*(1-'1.3 DL budžets-2.partneru tipam'!$C$55)*'1.3 DL budžets-2.partneru tipam'!$H$2,0)</f>
        <v>0</v>
      </c>
      <c r="C7" s="759">
        <f>IF('1.1 DL budžets-iesniedzējam'!$H$2&gt;0,'1.1 DL budžets-iesniedzējam'!K55*(1-'1.1 DL budžets-iesniedzējam'!$C$55)*'1.1 DL budžets-iesniedzējam'!$H$2,0)+IF('1.2 DL budžets-1.partneru tipam'!$H$2&gt;0,'1.2 DL budžets-1.partneru tipam'!K55*(1-'1.2 DL budžets-1.partneru tipam'!$C$55)*'1.2 DL budžets-1.partneru tipam'!$H$2,0)+IF('1.3 DL budžets-2.partneru tipam'!$H$2&gt;0,'1.3 DL budžets-2.partneru tipam'!K55*(1-'1.3 DL budžets-2.partneru tipam'!$C$55)*'1.3 DL budžets-2.partneru tipam'!$H$2,0)</f>
        <v>0</v>
      </c>
      <c r="D7" s="188">
        <f>IF('1.1 DL budžets-iesniedzējam'!$H$2&gt;0,'1.1 DL budžets-iesniedzējam'!M55*(1-'1.1 DL budžets-iesniedzējam'!$C$55)*'1.1 DL budžets-iesniedzējam'!$H$2,0)+IF('1.2 DL budžets-1.partneru tipam'!$H$2&gt;0,'1.2 DL budžets-1.partneru tipam'!M55*(1-'1.2 DL budžets-1.partneru tipam'!$C$55)*'1.2 DL budžets-1.partneru tipam'!$H$2,0)+IF('1.3 DL budžets-2.partneru tipam'!$H$2&gt;0,'1.3 DL budžets-2.partneru tipam'!M55*(1-'1.3 DL budžets-2.partneru tipam'!$C$55)*'1.3 DL budžets-2.partneru tipam'!$H$2,0)</f>
        <v>0</v>
      </c>
      <c r="E7" s="759">
        <f>IF('1.1 DL budžets-iesniedzējam'!$H$2&gt;0,'1.1 DL budžets-iesniedzējam'!O55*(1-'1.1 DL budžets-iesniedzējam'!$C$55)*'1.1 DL budžets-iesniedzējam'!$H$2,0)+IF('1.2 DL budžets-1.partneru tipam'!$H$2&gt;0,'1.2 DL budžets-1.partneru tipam'!O55*(1-'1.2 DL budžets-1.partneru tipam'!$C$55)*'1.2 DL budžets-1.partneru tipam'!$H$2,0)+IF('1.3 DL budžets-2.partneru tipam'!$H$2&gt;0,'1.3 DL budžets-2.partneru tipam'!O55*(1-'1.3 DL budžets-2.partneru tipam'!$C$55)*'1.3 DL budžets-2.partneru tipam'!$H$2,0)</f>
        <v>0</v>
      </c>
      <c r="F7" s="759">
        <f>IF('1.1 DL budžets-iesniedzējam'!$H$2&gt;0,'1.1 DL budžets-iesniedzējam'!Q55*(1-'1.1 DL budžets-iesniedzējam'!$C$55)*'1.1 DL budžets-iesniedzējam'!$H$2,0)+IF('1.2 DL budžets-1.partneru tipam'!$H$2&gt;0,'1.2 DL budžets-1.partneru tipam'!Q55*(1-'1.2 DL budžets-1.partneru tipam'!$C$55)*'1.2 DL budžets-1.partneru tipam'!$H$2,0)+IF('1.3 DL budžets-2.partneru tipam'!$H$2&gt;0,'1.3 DL budžets-2.partneru tipam'!Q55*(1-'1.3 DL budžets-2.partneru tipam'!$C$55)*'1.3 DL budžets-2.partneru tipam'!$H$2,0)</f>
        <v>0</v>
      </c>
      <c r="G7" s="759">
        <f>IF('1.1 DL budžets-iesniedzējam'!$H$2&gt;0,'1.1 DL budžets-iesniedzējam'!S55*(1-'1.1 DL budžets-iesniedzējam'!$C$55)*'1.1 DL budžets-iesniedzējam'!$H$2,0)+IF('1.2 DL budžets-1.partneru tipam'!$H$2&gt;0,'1.2 DL budžets-1.partneru tipam'!S55*(1-'1.2 DL budžets-1.partneru tipam'!$C$55)*'1.2 DL budžets-1.partneru tipam'!$H$2,0)+IF('1.3 DL budžets-2.partneru tipam'!$H$2&gt;0,'1.3 DL budžets-2.partneru tipam'!S55*(1-'1.3 DL budžets-2.partneru tipam'!$C$55)*'1.3 DL budžets-2.partneru tipam'!$H$2,0)</f>
        <v>0</v>
      </c>
      <c r="H7" s="759">
        <f>IF('1.1 DL budžets-iesniedzējam'!$H$2&gt;0,'1.1 DL budžets-iesniedzējam'!U55*(1-'1.1 DL budžets-iesniedzējam'!$C$55)*'1.1 DL budžets-iesniedzējam'!$H$2,0)+IF('1.2 DL budžets-1.partneru tipam'!$H$2&gt;0,'1.2 DL budžets-1.partneru tipam'!U55*(1-'1.2 DL budžets-1.partneru tipam'!$C$55)*'1.2 DL budžets-1.partneru tipam'!$H$2,0)+IF('1.3 DL budžets-2.partneru tipam'!$H$2&gt;0,'1.3 DL budžets-2.partneru tipam'!U55*(1-'1.3 DL budžets-2.partneru tipam'!$C$55)*'1.3 DL budžets-2.partneru tipam'!$H$2,0)</f>
        <v>0</v>
      </c>
      <c r="I7" s="759">
        <f>IF('1.1 DL budžets-iesniedzējam'!$H$2&gt;0,'1.1 DL budžets-iesniedzējam'!W55*(1-'1.1 DL budžets-iesniedzējam'!$C$55)*'1.1 DL budžets-iesniedzējam'!$H$2,0)+IF('1.2 DL budžets-1.partneru tipam'!$H$2&gt;0,'1.2 DL budžets-1.partneru tipam'!W55*(1-'1.2 DL budžets-1.partneru tipam'!$C$55)*'1.2 DL budžets-1.partneru tipam'!$H$2,0)+IF('1.3 DL budžets-2.partneru tipam'!$H$2&gt;0,'1.3 DL budžets-2.partneru tipam'!W55*(1-'1.3 DL budžets-2.partneru tipam'!$C$55)*'1.3 DL budžets-2.partneru tipam'!$H$2,0)</f>
        <v>0</v>
      </c>
      <c r="J7" s="759">
        <f>IF('1.1 DL budžets-iesniedzējam'!$H$2&gt;0,'1.1 DL budžets-iesniedzējam'!Y55*(1-'1.1 DL budžets-iesniedzējam'!$C$55)*'1.1 DL budžets-iesniedzējam'!$H$2,0)+IF('1.2 DL budžets-1.partneru tipam'!$H$2&gt;0,'1.2 DL budžets-1.partneru tipam'!Y55*(1-'1.2 DL budžets-1.partneru tipam'!$C$55)*'1.2 DL budžets-1.partneru tipam'!$H$2,0)+IF('1.3 DL budžets-2.partneru tipam'!$H$2&gt;0,'1.3 DL budžets-2.partneru tipam'!Y55*(1-'1.3 DL budžets-2.partneru tipam'!$C$55)*'1.3 DL budžets-2.partneru tipam'!$H$2,0)</f>
        <v>0</v>
      </c>
      <c r="K7" s="366">
        <f t="shared" si="2"/>
        <v>0</v>
      </c>
      <c r="L7" s="853" t="e">
        <f t="shared" si="1"/>
        <v>#DIV/0!</v>
      </c>
    </row>
    <row r="8" spans="1:14">
      <c r="A8" s="758" t="s">
        <v>227</v>
      </c>
      <c r="B8" s="188">
        <f>IF('1.1 DL budžets-iesniedzējam'!$H$2&gt;0,'1.1 DL budžets-iesniedzējam'!I55-'1.1 DL budžets-iesniedzējam'!I57,0)+IF('1.2 DL budžets-1.partneru tipam'!$H$2&gt;0,'1.2 DL budžets-1.partneru tipam'!I55-'1.2 DL budžets-1.partneru tipam'!I57,0)+IF('1.3 DL budžets-2.partneru tipam'!$H$2&gt;0,'1.3 DL budžets-2.partneru tipam'!I55-'1.3 DL budžets-2.partneru tipam'!I57,0)-B7</f>
        <v>0</v>
      </c>
      <c r="C8" s="188">
        <f>IF('1.1 DL budžets-iesniedzējam'!$H$2&gt;0,'1.1 DL budžets-iesniedzējam'!K55-'1.1 DL budžets-iesniedzējam'!K57,0)+IF('1.2 DL budžets-1.partneru tipam'!$H$2&gt;0,'1.2 DL budžets-1.partneru tipam'!K55-'1.2 DL budžets-1.partneru tipam'!K57,0)+IF('1.3 DL budžets-2.partneru tipam'!$H$2&gt;0,'1.3 DL budžets-2.partneru tipam'!K55-'1.3 DL budžets-2.partneru tipam'!K57,0)-C7</f>
        <v>0</v>
      </c>
      <c r="D8" s="188">
        <f>IF('1.1 DL budžets-iesniedzējam'!$H$2&gt;0,'1.1 DL budžets-iesniedzējam'!M55-'1.1 DL budžets-iesniedzējam'!M57,0)+IF('1.2 DL budžets-1.partneru tipam'!$H$2&gt;0,'1.2 DL budžets-1.partneru tipam'!M55-'1.2 DL budžets-1.partneru tipam'!M57,0)+IF('1.3 DL budžets-2.partneru tipam'!$H$2&gt;0,'1.3 DL budžets-2.partneru tipam'!M55-'1.3 DL budžets-2.partneru tipam'!M57,0)-D7</f>
        <v>0</v>
      </c>
      <c r="E8" s="188">
        <f>IF('1.1 DL budžets-iesniedzējam'!$H$2&gt;0,'1.1 DL budžets-iesniedzējam'!O55-'1.1 DL budžets-iesniedzējam'!O57,0)+IF('1.2 DL budžets-1.partneru tipam'!$H$2&gt;0,'1.2 DL budžets-1.partneru tipam'!O55-'1.2 DL budžets-1.partneru tipam'!O57,0)+IF('1.3 DL budžets-2.partneru tipam'!$H$2&gt;0,'1.3 DL budžets-2.partneru tipam'!O55-'1.3 DL budžets-2.partneru tipam'!O57,0)-E7</f>
        <v>0</v>
      </c>
      <c r="F8" s="188">
        <f>IF('1.1 DL budžets-iesniedzējam'!$H$2&gt;0,'1.1 DL budžets-iesniedzējam'!Q55-'1.1 DL budžets-iesniedzējam'!Q57,0)+IF('1.2 DL budžets-1.partneru tipam'!$H$2&gt;0,'1.2 DL budžets-1.partneru tipam'!Q55-'1.2 DL budžets-1.partneru tipam'!Q57,0)+IF('1.3 DL budžets-2.partneru tipam'!$H$2&gt;0,'1.3 DL budžets-2.partneru tipam'!Q55-'1.3 DL budžets-2.partneru tipam'!Q57,0)-F7</f>
        <v>0</v>
      </c>
      <c r="G8" s="188">
        <f>IF('1.1 DL budžets-iesniedzējam'!$H$2&gt;0,'1.1 DL budžets-iesniedzējam'!S55-'1.1 DL budžets-iesniedzējam'!S57,0)+IF('1.2 DL budžets-1.partneru tipam'!$H$2&gt;0,'1.2 DL budžets-1.partneru tipam'!S55-'1.2 DL budžets-1.partneru tipam'!S57,0)+IF('1.3 DL budžets-2.partneru tipam'!$H$2&gt;0,'1.3 DL budžets-2.partneru tipam'!S55-'1.3 DL budžets-2.partneru tipam'!S57,0)-G7</f>
        <v>0</v>
      </c>
      <c r="H8" s="188">
        <f>IF('1.1 DL budžets-iesniedzējam'!$H$2&gt;0,'1.1 DL budžets-iesniedzējam'!U55-'1.1 DL budžets-iesniedzējam'!U57,0)+IF('1.2 DL budžets-1.partneru tipam'!$H$2&gt;0,'1.2 DL budžets-1.partneru tipam'!U55-'1.2 DL budžets-1.partneru tipam'!U57,0)+IF('1.3 DL budžets-2.partneru tipam'!$H$2&gt;0,'1.3 DL budžets-2.partneru tipam'!U55-'1.3 DL budžets-2.partneru tipam'!U57,0)-H7</f>
        <v>0</v>
      </c>
      <c r="I8" s="188">
        <f>IF('1.1 DL budžets-iesniedzējam'!$H$2&gt;0,'1.1 DL budžets-iesniedzējam'!W55-'1.1 DL budžets-iesniedzējam'!W57,0)+IF('1.2 DL budžets-1.partneru tipam'!$H$2&gt;0,'1.2 DL budžets-1.partneru tipam'!W55-'1.2 DL budžets-1.partneru tipam'!W57,0)+IF('1.3 DL budžets-2.partneru tipam'!$H$2&gt;0,'1.3 DL budžets-2.partneru tipam'!W55-'1.3 DL budžets-2.partneru tipam'!W57,0)-I7</f>
        <v>0</v>
      </c>
      <c r="J8" s="188">
        <f>IF('1.1 DL budžets-iesniedzējam'!$H$2&gt;0,'1.1 DL budžets-iesniedzējam'!Y55-'1.1 DL budžets-iesniedzējam'!Y57,0)+IF('1.2 DL budžets-1.partneru tipam'!$H$2&gt;0,'1.2 DL budžets-1.partneru tipam'!Y55-'1.2 DL budžets-1.partneru tipam'!Y57,0)+IF('1.3 DL budžets-2.partneru tipam'!$H$2&gt;0,'1.3 DL budžets-2.partneru tipam'!Y55-'1.3 DL budžets-2.partneru tipam'!Y57,0)-J7</f>
        <v>0</v>
      </c>
      <c r="K8" s="366">
        <f t="shared" si="2"/>
        <v>0</v>
      </c>
      <c r="L8" s="853" t="e">
        <f t="shared" si="1"/>
        <v>#DIV/0!</v>
      </c>
    </row>
    <row r="9" spans="1:14" ht="11.25" customHeight="1">
      <c r="A9" s="758" t="s">
        <v>514</v>
      </c>
      <c r="B9" s="760" t="e">
        <f>SUM(B6:B8)</f>
        <v>#DIV/0!</v>
      </c>
      <c r="C9" s="760" t="e">
        <f t="shared" ref="C9:J9" si="3">SUM(C6:C8)</f>
        <v>#DIV/0!</v>
      </c>
      <c r="D9" s="188" t="e">
        <f t="shared" si="3"/>
        <v>#DIV/0!</v>
      </c>
      <c r="E9" s="760" t="e">
        <f t="shared" si="3"/>
        <v>#DIV/0!</v>
      </c>
      <c r="F9" s="760" t="e">
        <f t="shared" si="3"/>
        <v>#DIV/0!</v>
      </c>
      <c r="G9" s="760" t="e">
        <f t="shared" si="3"/>
        <v>#DIV/0!</v>
      </c>
      <c r="H9" s="760" t="e">
        <f t="shared" si="3"/>
        <v>#DIV/0!</v>
      </c>
      <c r="I9" s="760" t="e">
        <f t="shared" si="3"/>
        <v>#DIV/0!</v>
      </c>
      <c r="J9" s="760" t="e">
        <f t="shared" si="3"/>
        <v>#DIV/0!</v>
      </c>
      <c r="K9" s="366" t="e">
        <f t="shared" si="2"/>
        <v>#DIV/0!</v>
      </c>
      <c r="L9" s="853" t="e">
        <f t="shared" si="1"/>
        <v>#DIV/0!</v>
      </c>
    </row>
    <row r="10" spans="1:14">
      <c r="A10" s="761" t="s">
        <v>177</v>
      </c>
      <c r="B10" s="762">
        <f>'8. AL budžets kopā'!H55</f>
        <v>0</v>
      </c>
      <c r="C10" s="762">
        <f>'8. AL budžets kopā'!J55</f>
        <v>0</v>
      </c>
      <c r="D10" s="634">
        <f>'8. AL budžets kopā'!L55</f>
        <v>0</v>
      </c>
      <c r="E10" s="762">
        <f>'8. AL budžets kopā'!N55</f>
        <v>0</v>
      </c>
      <c r="F10" s="762">
        <f>'8. AL budžets kopā'!P55</f>
        <v>0</v>
      </c>
      <c r="G10" s="762">
        <f>'8. AL budžets kopā'!R55</f>
        <v>0</v>
      </c>
      <c r="H10" s="762">
        <f>'8. AL budžets kopā'!T55</f>
        <v>0</v>
      </c>
      <c r="I10" s="762">
        <f>'8. AL budžets kopā'!V55</f>
        <v>0</v>
      </c>
      <c r="J10" s="762">
        <f>'8. AL budžets kopā'!X55</f>
        <v>0</v>
      </c>
      <c r="K10" s="366">
        <f t="shared" si="2"/>
        <v>0</v>
      </c>
      <c r="L10" s="853" t="e">
        <f t="shared" si="1"/>
        <v>#DIV/0!</v>
      </c>
    </row>
    <row r="11" spans="1:14" s="763" customFormat="1" hidden="1">
      <c r="A11" s="761" t="s">
        <v>515</v>
      </c>
      <c r="B11" s="762">
        <f>'8. AL budžets kopā'!I55</f>
        <v>0</v>
      </c>
      <c r="C11" s="762">
        <f>'8. AL budžets kopā'!K55</f>
        <v>0</v>
      </c>
      <c r="D11" s="762">
        <f>'8. AL budžets kopā'!M55</f>
        <v>0</v>
      </c>
      <c r="E11" s="762">
        <f>'8. AL budžets kopā'!O55</f>
        <v>0</v>
      </c>
      <c r="F11" s="762">
        <f>'8. AL budžets kopā'!Q55</f>
        <v>0</v>
      </c>
      <c r="G11" s="762">
        <f>'8. AL budžets kopā'!S55</f>
        <v>0</v>
      </c>
      <c r="H11" s="762">
        <f>'8. AL budžets kopā'!U55</f>
        <v>0</v>
      </c>
      <c r="I11" s="762">
        <f>'8. AL budžets kopā'!W55</f>
        <v>0</v>
      </c>
      <c r="J11" s="762">
        <f>'8. AL budžets kopā'!Y55</f>
        <v>0</v>
      </c>
      <c r="K11" s="366">
        <f t="shared" si="2"/>
        <v>0</v>
      </c>
      <c r="L11" s="853" t="e">
        <f t="shared" si="1"/>
        <v>#DIV/0!</v>
      </c>
      <c r="M11" s="39" t="b">
        <f>K11='8. AL budžets kopā'!F55</f>
        <v>1</v>
      </c>
    </row>
    <row r="12" spans="1:14" ht="15">
      <c r="A12" s="764" t="s">
        <v>166</v>
      </c>
      <c r="B12" s="765">
        <f t="shared" ref="B12:J12" si="4">B10+B11</f>
        <v>0</v>
      </c>
      <c r="C12" s="765">
        <f t="shared" si="4"/>
        <v>0</v>
      </c>
      <c r="D12" s="765">
        <f t="shared" si="4"/>
        <v>0</v>
      </c>
      <c r="E12" s="765">
        <f t="shared" si="4"/>
        <v>0</v>
      </c>
      <c r="F12" s="765">
        <f t="shared" si="4"/>
        <v>0</v>
      </c>
      <c r="G12" s="765">
        <f t="shared" si="4"/>
        <v>0</v>
      </c>
      <c r="H12" s="765">
        <f t="shared" si="4"/>
        <v>0</v>
      </c>
      <c r="I12" s="765">
        <f t="shared" si="4"/>
        <v>0</v>
      </c>
      <c r="J12" s="765">
        <f t="shared" si="4"/>
        <v>0</v>
      </c>
      <c r="K12" s="766">
        <f t="shared" si="2"/>
        <v>0</v>
      </c>
      <c r="L12" s="854" t="e">
        <f t="shared" si="1"/>
        <v>#DIV/0!</v>
      </c>
      <c r="M12" s="39" t="b">
        <f>K12='8. AL budžets kopā'!C55</f>
        <v>1</v>
      </c>
    </row>
    <row r="13" spans="1:14" ht="15">
      <c r="A13" s="767"/>
      <c r="B13" s="767"/>
      <c r="C13" s="767"/>
      <c r="D13" s="767"/>
      <c r="E13" s="767"/>
      <c r="F13" s="767"/>
      <c r="G13" s="767"/>
      <c r="H13" s="767"/>
      <c r="I13" s="767"/>
      <c r="J13" s="767"/>
      <c r="K13" s="767"/>
      <c r="L13" s="767"/>
    </row>
    <row r="14" spans="1:14" ht="15">
      <c r="A14" s="767"/>
      <c r="B14" s="768"/>
      <c r="C14" s="767"/>
      <c r="D14" s="768"/>
      <c r="E14" s="767"/>
      <c r="F14" s="767"/>
      <c r="G14" s="767"/>
      <c r="H14" s="767"/>
      <c r="I14" s="767"/>
      <c r="J14" s="767"/>
      <c r="K14" s="767"/>
      <c r="L14" s="767"/>
    </row>
    <row r="15" spans="1:14" ht="15">
      <c r="A15" s="767"/>
      <c r="B15" s="767"/>
      <c r="C15" s="767"/>
      <c r="D15" s="767"/>
      <c r="E15" s="767"/>
      <c r="F15" s="767"/>
      <c r="G15" s="767"/>
      <c r="H15" s="767"/>
      <c r="I15" s="767"/>
      <c r="J15" s="767"/>
      <c r="K15" s="767"/>
      <c r="L15" s="767"/>
    </row>
    <row r="16" spans="1:14" ht="15">
      <c r="A16" s="767"/>
      <c r="B16" s="767"/>
      <c r="C16" s="767"/>
      <c r="D16" s="767"/>
      <c r="E16" s="767"/>
      <c r="F16" s="767"/>
      <c r="G16" s="767"/>
      <c r="H16" s="767"/>
      <c r="I16" s="767"/>
      <c r="J16" s="767"/>
      <c r="K16" s="767"/>
      <c r="L16" s="767"/>
    </row>
    <row r="17" spans="1:13" ht="15">
      <c r="A17" s="767"/>
      <c r="B17" s="767"/>
      <c r="C17" s="769"/>
      <c r="D17" s="767"/>
      <c r="E17" s="767"/>
      <c r="F17" s="767"/>
      <c r="G17" s="767"/>
      <c r="H17" s="767"/>
      <c r="I17" s="767"/>
      <c r="J17" s="767"/>
      <c r="K17" s="767"/>
      <c r="L17" s="767"/>
    </row>
    <row r="18" spans="1:13" ht="15">
      <c r="A18" s="767"/>
      <c r="B18" s="767"/>
      <c r="C18" s="767"/>
      <c r="D18" s="767"/>
      <c r="E18" s="767"/>
      <c r="F18" s="767"/>
      <c r="G18" s="767"/>
      <c r="H18" s="767"/>
      <c r="I18" s="767"/>
      <c r="J18" s="767"/>
      <c r="K18" s="767"/>
      <c r="L18" s="767"/>
      <c r="M18" s="767"/>
    </row>
    <row r="19" spans="1:13" ht="15">
      <c r="A19" s="767"/>
      <c r="B19" s="767"/>
      <c r="C19" s="767"/>
      <c r="D19" s="767"/>
      <c r="E19" s="767"/>
      <c r="F19" s="767"/>
      <c r="G19" s="767"/>
      <c r="H19" s="767"/>
      <c r="I19" s="767"/>
      <c r="J19" s="767"/>
      <c r="K19" s="767"/>
      <c r="L19" s="767"/>
      <c r="M19" s="767"/>
    </row>
    <row r="20" spans="1:13" ht="15">
      <c r="A20" s="767"/>
      <c r="B20" s="767"/>
      <c r="C20" s="767"/>
      <c r="D20" s="767"/>
      <c r="E20" s="767"/>
      <c r="F20" s="767"/>
      <c r="G20" s="767"/>
      <c r="H20" s="767"/>
      <c r="I20" s="767"/>
      <c r="J20" s="767"/>
      <c r="K20" s="767"/>
      <c r="L20" s="767"/>
      <c r="M20" s="767"/>
    </row>
    <row r="21" spans="1:13" ht="15">
      <c r="A21" s="767"/>
      <c r="B21" s="767"/>
      <c r="C21" s="767"/>
      <c r="D21" s="767"/>
      <c r="E21" s="767"/>
      <c r="F21" s="767"/>
      <c r="G21" s="767"/>
      <c r="H21" s="767"/>
      <c r="I21" s="767"/>
      <c r="J21" s="767"/>
      <c r="K21" s="767"/>
      <c r="L21" s="767"/>
      <c r="M21" s="767"/>
    </row>
    <row r="22" spans="1:13" ht="15">
      <c r="A22" s="767"/>
      <c r="B22" s="767"/>
      <c r="C22" s="767"/>
      <c r="D22" s="767"/>
      <c r="E22" s="767"/>
      <c r="F22" s="767"/>
      <c r="G22" s="767"/>
      <c r="H22" s="767"/>
      <c r="I22" s="767"/>
      <c r="J22" s="767"/>
      <c r="K22" s="767"/>
      <c r="L22" s="767"/>
      <c r="M22" s="767"/>
    </row>
    <row r="23" spans="1:13" ht="15">
      <c r="A23" s="767"/>
      <c r="B23" s="767"/>
      <c r="C23" s="767"/>
      <c r="D23" s="767"/>
      <c r="E23" s="767"/>
      <c r="F23" s="767"/>
      <c r="G23" s="767"/>
      <c r="H23" s="767"/>
      <c r="I23" s="767"/>
      <c r="J23" s="767"/>
      <c r="K23" s="767"/>
      <c r="L23" s="767"/>
      <c r="M23" s="767"/>
    </row>
    <row r="24" spans="1:13" ht="15">
      <c r="A24" s="767"/>
      <c r="B24" s="767"/>
      <c r="C24" s="767"/>
      <c r="D24" s="767"/>
      <c r="E24" s="767"/>
      <c r="F24" s="767"/>
      <c r="G24" s="767"/>
      <c r="H24" s="767"/>
      <c r="I24" s="767"/>
      <c r="J24" s="767"/>
      <c r="K24" s="767"/>
      <c r="L24" s="767"/>
      <c r="M24" s="767"/>
    </row>
    <row r="25" spans="1:13" ht="15">
      <c r="A25" s="767"/>
      <c r="B25" s="767"/>
      <c r="C25" s="767"/>
      <c r="D25" s="767"/>
      <c r="E25" s="767"/>
      <c r="F25" s="767"/>
      <c r="G25" s="767"/>
      <c r="H25" s="767"/>
      <c r="I25" s="767"/>
      <c r="J25" s="767"/>
      <c r="K25" s="767"/>
      <c r="L25" s="767"/>
      <c r="M25" s="767"/>
    </row>
    <row r="26" spans="1:13">
      <c r="A26" s="770"/>
      <c r="B26" s="771"/>
      <c r="C26" s="772"/>
    </row>
    <row r="27" spans="1:13">
      <c r="A27" s="770"/>
      <c r="B27" s="771"/>
      <c r="C27" s="772"/>
    </row>
    <row r="28" spans="1:13">
      <c r="A28" s="770"/>
      <c r="B28" s="770"/>
      <c r="C28" s="772"/>
    </row>
    <row r="29" spans="1:13">
      <c r="A29" s="770"/>
      <c r="B29" s="770"/>
      <c r="C29" s="772"/>
    </row>
    <row r="30" spans="1:13" ht="15">
      <c r="A30" s="767"/>
      <c r="B30" s="770"/>
      <c r="C30" s="772"/>
    </row>
    <row r="31" spans="1:13" ht="15">
      <c r="A31" s="767"/>
      <c r="B31" s="770"/>
      <c r="C31" s="772"/>
    </row>
    <row r="32" spans="1:13">
      <c r="A32" s="770"/>
      <c r="B32" s="770"/>
      <c r="C32" s="772"/>
    </row>
    <row r="33" spans="1:3">
      <c r="A33" s="770"/>
      <c r="B33" s="770"/>
      <c r="C33" s="772"/>
    </row>
    <row r="34" spans="1:3">
      <c r="A34" s="770"/>
      <c r="B34" s="771"/>
      <c r="C34" s="772"/>
    </row>
    <row r="35" spans="1:3">
      <c r="A35" s="770"/>
      <c r="B35" s="771"/>
      <c r="C35" s="772"/>
    </row>
    <row r="36" spans="1:3">
      <c r="A36" s="770"/>
      <c r="B36" s="771"/>
      <c r="C36" s="772"/>
    </row>
    <row r="37" spans="1:3">
      <c r="A37" s="773"/>
      <c r="B37" s="774"/>
    </row>
    <row r="38" spans="1:3">
      <c r="A38" s="773"/>
      <c r="B38" s="774"/>
    </row>
    <row r="39" spans="1:3">
      <c r="A39" s="773"/>
      <c r="B39" s="774"/>
    </row>
    <row r="40" spans="1:3">
      <c r="A40" s="773"/>
      <c r="B40" s="774"/>
    </row>
    <row r="41" spans="1:3">
      <c r="A41" s="773"/>
      <c r="B41" s="774"/>
    </row>
    <row r="42" spans="1:3">
      <c r="A42" s="773"/>
      <c r="B42" s="774"/>
    </row>
    <row r="43" spans="1:3">
      <c r="A43" s="773"/>
      <c r="B43" s="774"/>
    </row>
    <row r="44" spans="1:3">
      <c r="A44" s="773"/>
      <c r="B44" s="774"/>
    </row>
    <row r="45" spans="1:3">
      <c r="A45" s="774"/>
      <c r="B45" s="774"/>
    </row>
    <row r="46" spans="1:3">
      <c r="A46" s="774"/>
      <c r="B46" s="774"/>
    </row>
  </sheetData>
  <sheetProtection algorithmName="SHA-512" hashValue="rMJiEQtbc5IwsCBDTxOmqZF5+kvntsUdPLoXwr7FJlkWS0i/Yy93WrgYYT13IYrugF+k03396BARq13DzBLgtg==" saltValue="mjn2Ry4960lk+vUxH5fanA==" spinCount="100000" sheet="1" objects="1" scenarios="1"/>
  <mergeCells count="1">
    <mergeCell ref="A1:C1"/>
  </mergeCells>
  <pageMargins left="0.7" right="0.7" top="0.75" bottom="0.75" header="0.3" footer="0.3"/>
  <pageSetup paperSize="8" orientation="landscape" horizontalDpi="200" verticalDpi="200" r:id="rId1"/>
</worksheet>
</file>

<file path=xl/worksheets/sheet21.xml><?xml version="1.0" encoding="utf-8"?>
<worksheet xmlns="http://schemas.openxmlformats.org/spreadsheetml/2006/main" xmlns:r="http://schemas.openxmlformats.org/officeDocument/2006/relationships">
  <sheetPr codeName="Sheet35">
    <pageSetUpPr fitToPage="1"/>
  </sheetPr>
  <dimension ref="A1:O67"/>
  <sheetViews>
    <sheetView showGridLines="0" zoomScale="80" zoomScaleNormal="80" workbookViewId="0">
      <pane xSplit="2" ySplit="6" topLeftCell="C7" activePane="bottomRight" state="frozen"/>
      <selection sqref="A1:C1"/>
      <selection pane="topRight" sqref="A1:C1"/>
      <selection pane="bottomLeft" sqref="A1:C1"/>
      <selection pane="bottomRight" sqref="A1:C1"/>
    </sheetView>
  </sheetViews>
  <sheetFormatPr defaultRowHeight="12.75"/>
  <cols>
    <col min="1" max="1" width="9.140625" style="91"/>
    <col min="2" max="2" width="62.28515625" style="91" customWidth="1"/>
    <col min="3" max="3" width="14.7109375" style="91" customWidth="1"/>
    <col min="4" max="4" width="12.85546875" style="91" customWidth="1"/>
    <col min="5" max="5" width="9.85546875" style="91" customWidth="1"/>
    <col min="6" max="6" width="11.140625" style="91" customWidth="1"/>
    <col min="7" max="7" width="12.7109375" style="91" customWidth="1"/>
    <col min="8" max="8" width="13.28515625" style="91" customWidth="1"/>
    <col min="9" max="9" width="13.42578125" style="91" customWidth="1"/>
    <col min="10" max="10" width="14.28515625" style="91" bestFit="1" customWidth="1"/>
    <col min="11" max="11" width="16.85546875" style="91" bestFit="1" customWidth="1"/>
    <col min="12" max="12" width="11.42578125" style="91" bestFit="1" customWidth="1"/>
    <col min="13" max="16384" width="9.140625" style="91"/>
  </cols>
  <sheetData>
    <row r="1" spans="1:15" ht="26.25">
      <c r="A1" s="936" t="s">
        <v>298</v>
      </c>
      <c r="B1" s="936"/>
      <c r="C1" s="936"/>
      <c r="D1" s="101"/>
      <c r="E1" s="101"/>
      <c r="F1" s="101"/>
      <c r="G1" s="101"/>
      <c r="H1" s="101"/>
      <c r="I1" s="101"/>
      <c r="J1" s="101"/>
      <c r="K1" s="101"/>
      <c r="L1" s="101"/>
      <c r="M1" s="101"/>
      <c r="N1" s="101"/>
      <c r="O1" s="101"/>
    </row>
    <row r="2" spans="1:15" s="368" customFormat="1" ht="24.95" customHeight="1">
      <c r="A2" s="937" t="s">
        <v>223</v>
      </c>
      <c r="B2" s="937"/>
      <c r="C2" s="937"/>
      <c r="D2" s="369"/>
      <c r="E2" s="369"/>
      <c r="F2" s="369"/>
      <c r="G2" s="369"/>
      <c r="H2" s="369"/>
      <c r="I2" s="369"/>
      <c r="J2" s="369"/>
      <c r="K2" s="369"/>
      <c r="L2" s="369"/>
      <c r="M2" s="369"/>
      <c r="N2" s="369"/>
      <c r="O2" s="369"/>
    </row>
    <row r="3" spans="1:15" s="475" customFormat="1" ht="6.75" customHeight="1">
      <c r="A3" s="476"/>
      <c r="C3" s="477"/>
      <c r="D3" s="477"/>
      <c r="E3" s="478"/>
    </row>
    <row r="4" spans="1:15" s="475" customFormat="1" ht="22.5" customHeight="1">
      <c r="A4" s="944" t="s">
        <v>516</v>
      </c>
      <c r="B4" s="942" t="s">
        <v>207</v>
      </c>
      <c r="C4" s="942" t="s">
        <v>208</v>
      </c>
      <c r="D4" s="942" t="s">
        <v>517</v>
      </c>
      <c r="E4" s="942" t="s">
        <v>160</v>
      </c>
      <c r="F4" s="944" t="s">
        <v>580</v>
      </c>
      <c r="G4" s="942" t="s">
        <v>209</v>
      </c>
      <c r="H4" s="502" t="s">
        <v>210</v>
      </c>
      <c r="I4" s="940" t="s">
        <v>151</v>
      </c>
      <c r="J4" s="941"/>
      <c r="K4" s="944" t="s">
        <v>581</v>
      </c>
    </row>
    <row r="5" spans="1:15" s="475" customFormat="1" ht="29.25" customHeight="1">
      <c r="A5" s="945"/>
      <c r="B5" s="947"/>
      <c r="C5" s="947"/>
      <c r="D5" s="947"/>
      <c r="E5" s="947"/>
      <c r="F5" s="945"/>
      <c r="G5" s="947"/>
      <c r="H5" s="942" t="s">
        <v>211</v>
      </c>
      <c r="I5" s="942" t="s">
        <v>178</v>
      </c>
      <c r="J5" s="942" t="s">
        <v>15</v>
      </c>
      <c r="K5" s="945"/>
    </row>
    <row r="6" spans="1:15" s="475" customFormat="1" ht="15">
      <c r="A6" s="946"/>
      <c r="B6" s="943"/>
      <c r="C6" s="943"/>
      <c r="D6" s="943"/>
      <c r="E6" s="943"/>
      <c r="F6" s="946"/>
      <c r="G6" s="943"/>
      <c r="H6" s="943"/>
      <c r="I6" s="943"/>
      <c r="J6" s="943"/>
      <c r="K6" s="946"/>
    </row>
    <row r="7" spans="1:15" s="479" customFormat="1" ht="15.75">
      <c r="A7" s="481" t="s">
        <v>159</v>
      </c>
      <c r="B7" s="481" t="s">
        <v>212</v>
      </c>
      <c r="C7" s="482" t="s">
        <v>518</v>
      </c>
      <c r="D7" s="775"/>
      <c r="E7" s="775"/>
      <c r="F7" s="775"/>
      <c r="G7" s="775"/>
      <c r="H7" s="483">
        <f>'8. AL budžets kopā'!E5</f>
        <v>0</v>
      </c>
      <c r="I7" s="484">
        <f>H7</f>
        <v>0</v>
      </c>
      <c r="J7" s="485" t="e">
        <f t="shared" ref="J7:J13" si="0">ROUND(I7/$I$55*100,2)</f>
        <v>#DIV/0!</v>
      </c>
      <c r="K7" s="855">
        <f t="shared" ref="K7:K11" si="1">I7/121*21</f>
        <v>0</v>
      </c>
    </row>
    <row r="8" spans="1:15" s="479" customFormat="1" ht="15.75">
      <c r="A8" s="481" t="s">
        <v>158</v>
      </c>
      <c r="B8" s="481" t="s">
        <v>213</v>
      </c>
      <c r="C8" s="482" t="s">
        <v>519</v>
      </c>
      <c r="D8" s="775"/>
      <c r="E8" s="775"/>
      <c r="F8" s="775"/>
      <c r="G8" s="775"/>
      <c r="H8" s="486">
        <f>H9</f>
        <v>0</v>
      </c>
      <c r="I8" s="486">
        <f t="shared" ref="I8:I54" si="2">H8</f>
        <v>0</v>
      </c>
      <c r="J8" s="482" t="e">
        <f t="shared" si="0"/>
        <v>#DIV/0!</v>
      </c>
      <c r="K8" s="855">
        <f>K9</f>
        <v>0</v>
      </c>
    </row>
    <row r="9" spans="1:15" s="475" customFormat="1" ht="15.75">
      <c r="A9" s="487" t="s">
        <v>14</v>
      </c>
      <c r="B9" s="487" t="s">
        <v>520</v>
      </c>
      <c r="C9" s="485" t="s">
        <v>519</v>
      </c>
      <c r="D9" s="776"/>
      <c r="E9" s="776"/>
      <c r="F9" s="776"/>
      <c r="G9" s="776"/>
      <c r="H9" s="483">
        <f>'8. AL budžets kopā'!E7</f>
        <v>0</v>
      </c>
      <c r="I9" s="484">
        <f t="shared" si="2"/>
        <v>0</v>
      </c>
      <c r="J9" s="485" t="e">
        <f t="shared" si="0"/>
        <v>#DIV/0!</v>
      </c>
      <c r="K9" s="856">
        <f t="shared" si="1"/>
        <v>0</v>
      </c>
    </row>
    <row r="10" spans="1:15" s="479" customFormat="1" ht="15.75">
      <c r="A10" s="481" t="s">
        <v>444</v>
      </c>
      <c r="B10" s="481" t="s">
        <v>214</v>
      </c>
      <c r="C10" s="482" t="s">
        <v>519</v>
      </c>
      <c r="D10" s="775"/>
      <c r="E10" s="775"/>
      <c r="F10" s="775"/>
      <c r="G10" s="775"/>
      <c r="H10" s="486">
        <f>H11</f>
        <v>0</v>
      </c>
      <c r="I10" s="486">
        <f t="shared" si="2"/>
        <v>0</v>
      </c>
      <c r="J10" s="482" t="e">
        <f t="shared" si="0"/>
        <v>#DIV/0!</v>
      </c>
      <c r="K10" s="855">
        <f>K11</f>
        <v>0</v>
      </c>
    </row>
    <row r="11" spans="1:15" s="475" customFormat="1" ht="15.75">
      <c r="A11" s="487" t="s">
        <v>33</v>
      </c>
      <c r="B11" s="487" t="s">
        <v>215</v>
      </c>
      <c r="C11" s="485" t="s">
        <v>519</v>
      </c>
      <c r="D11" s="776"/>
      <c r="E11" s="776"/>
      <c r="F11" s="776"/>
      <c r="G11" s="776"/>
      <c r="H11" s="483">
        <f>'8. AL budžets kopā'!E9</f>
        <v>0</v>
      </c>
      <c r="I11" s="484">
        <f t="shared" si="2"/>
        <v>0</v>
      </c>
      <c r="J11" s="485" t="e">
        <f t="shared" si="0"/>
        <v>#DIV/0!</v>
      </c>
      <c r="K11" s="856">
        <f t="shared" si="1"/>
        <v>0</v>
      </c>
    </row>
    <row r="12" spans="1:15" s="479" customFormat="1" ht="31.5">
      <c r="A12" s="481" t="s">
        <v>445</v>
      </c>
      <c r="B12" s="481" t="s">
        <v>446</v>
      </c>
      <c r="C12" s="482" t="s">
        <v>519</v>
      </c>
      <c r="D12" s="775"/>
      <c r="E12" s="775"/>
      <c r="F12" s="775"/>
      <c r="G12" s="775"/>
      <c r="H12" s="486">
        <f>H13+H17+H21</f>
        <v>0</v>
      </c>
      <c r="I12" s="486">
        <f t="shared" si="2"/>
        <v>0</v>
      </c>
      <c r="J12" s="482" t="e">
        <f t="shared" si="0"/>
        <v>#DIV/0!</v>
      </c>
      <c r="K12" s="855">
        <f>K17+K21</f>
        <v>0</v>
      </c>
    </row>
    <row r="13" spans="1:15" s="479" customFormat="1" ht="31.5">
      <c r="A13" s="481" t="s">
        <v>103</v>
      </c>
      <c r="B13" s="481" t="s">
        <v>590</v>
      </c>
      <c r="C13" s="482" t="s">
        <v>519</v>
      </c>
      <c r="D13" s="775"/>
      <c r="E13" s="775"/>
      <c r="F13" s="775"/>
      <c r="G13" s="775"/>
      <c r="H13" s="484">
        <f>SUM(H14:H16)</f>
        <v>0</v>
      </c>
      <c r="I13" s="486">
        <f t="shared" si="2"/>
        <v>0</v>
      </c>
      <c r="J13" s="485" t="e">
        <f t="shared" si="0"/>
        <v>#DIV/0!</v>
      </c>
      <c r="K13" s="856">
        <f>SUM(K14:K16)</f>
        <v>0</v>
      </c>
    </row>
    <row r="14" spans="1:15" s="479" customFormat="1" ht="31.5">
      <c r="A14" s="487" t="s">
        <v>111</v>
      </c>
      <c r="B14" s="487" t="s">
        <v>589</v>
      </c>
      <c r="C14" s="485" t="s">
        <v>519</v>
      </c>
      <c r="D14" s="775"/>
      <c r="E14" s="775"/>
      <c r="F14" s="775"/>
      <c r="G14" s="775"/>
      <c r="H14" s="483">
        <f>'8. AL budžets kopā'!E12</f>
        <v>0</v>
      </c>
      <c r="I14" s="486">
        <f t="shared" si="2"/>
        <v>0</v>
      </c>
      <c r="J14" s="485" t="e">
        <f t="shared" ref="J14:J16" si="3">ROUND(I14/$I$55*100,2)</f>
        <v>#DIV/0!</v>
      </c>
      <c r="K14" s="856">
        <f t="shared" ref="K14:K16" si="4">I14/121*21</f>
        <v>0</v>
      </c>
    </row>
    <row r="15" spans="1:15" s="479" customFormat="1" ht="31.5">
      <c r="A15" s="487" t="s">
        <v>115</v>
      </c>
      <c r="B15" s="487" t="s">
        <v>591</v>
      </c>
      <c r="C15" s="485" t="s">
        <v>519</v>
      </c>
      <c r="D15" s="775"/>
      <c r="E15" s="775"/>
      <c r="F15" s="775"/>
      <c r="G15" s="775"/>
      <c r="H15" s="483">
        <f>'8. AL budžets kopā'!E13</f>
        <v>0</v>
      </c>
      <c r="I15" s="486">
        <f t="shared" si="2"/>
        <v>0</v>
      </c>
      <c r="J15" s="485" t="e">
        <f t="shared" si="3"/>
        <v>#DIV/0!</v>
      </c>
      <c r="K15" s="856">
        <f t="shared" si="4"/>
        <v>0</v>
      </c>
    </row>
    <row r="16" spans="1:15" s="479" customFormat="1" ht="47.25">
      <c r="A16" s="487" t="s">
        <v>450</v>
      </c>
      <c r="B16" s="487" t="s">
        <v>592</v>
      </c>
      <c r="C16" s="485" t="s">
        <v>519</v>
      </c>
      <c r="D16" s="775"/>
      <c r="E16" s="775"/>
      <c r="F16" s="775"/>
      <c r="G16" s="775"/>
      <c r="H16" s="483">
        <f>'8. AL budžets kopā'!E14</f>
        <v>0</v>
      </c>
      <c r="I16" s="486">
        <f t="shared" si="2"/>
        <v>0</v>
      </c>
      <c r="J16" s="485" t="e">
        <f t="shared" si="3"/>
        <v>#DIV/0!</v>
      </c>
      <c r="K16" s="856">
        <f t="shared" si="4"/>
        <v>0</v>
      </c>
    </row>
    <row r="17" spans="1:11" s="475" customFormat="1" ht="15.75">
      <c r="A17" s="481" t="s">
        <v>112</v>
      </c>
      <c r="B17" s="481" t="s">
        <v>447</v>
      </c>
      <c r="C17" s="485" t="s">
        <v>519</v>
      </c>
      <c r="D17" s="776"/>
      <c r="E17" s="776"/>
      <c r="F17" s="776"/>
      <c r="G17" s="776"/>
      <c r="H17" s="484">
        <f>SUM(H18:H20)</f>
        <v>0</v>
      </c>
      <c r="I17" s="484">
        <f t="shared" si="2"/>
        <v>0</v>
      </c>
      <c r="J17" s="485" t="e">
        <f t="shared" ref="J17:J50" si="5">ROUND(I17/$I$55*100,2)</f>
        <v>#DIV/0!</v>
      </c>
      <c r="K17" s="856">
        <f>SUM(K18:K20)</f>
        <v>0</v>
      </c>
    </row>
    <row r="18" spans="1:11" s="475" customFormat="1" ht="31.5">
      <c r="A18" s="487" t="s">
        <v>113</v>
      </c>
      <c r="B18" s="487" t="s">
        <v>448</v>
      </c>
      <c r="C18" s="485" t="s">
        <v>519</v>
      </c>
      <c r="D18" s="776"/>
      <c r="E18" s="776"/>
      <c r="F18" s="776"/>
      <c r="G18" s="776"/>
      <c r="H18" s="483">
        <f>'8. AL budžets kopā'!E16</f>
        <v>0</v>
      </c>
      <c r="I18" s="484">
        <f t="shared" si="2"/>
        <v>0</v>
      </c>
      <c r="J18" s="485" t="e">
        <f t="shared" si="5"/>
        <v>#DIV/0!</v>
      </c>
      <c r="K18" s="856">
        <f t="shared" ref="K18:K20" si="6">I18/121*21</f>
        <v>0</v>
      </c>
    </row>
    <row r="19" spans="1:11" s="475" customFormat="1" ht="15.75">
      <c r="A19" s="487" t="s">
        <v>114</v>
      </c>
      <c r="B19" s="487" t="s">
        <v>449</v>
      </c>
      <c r="C19" s="485" t="s">
        <v>519</v>
      </c>
      <c r="D19" s="776"/>
      <c r="E19" s="776"/>
      <c r="F19" s="776"/>
      <c r="G19" s="776"/>
      <c r="H19" s="483">
        <f>'8. AL budžets kopā'!E17</f>
        <v>0</v>
      </c>
      <c r="I19" s="484">
        <f t="shared" si="2"/>
        <v>0</v>
      </c>
      <c r="J19" s="485" t="e">
        <f t="shared" si="5"/>
        <v>#DIV/0!</v>
      </c>
      <c r="K19" s="856">
        <f t="shared" si="6"/>
        <v>0</v>
      </c>
    </row>
    <row r="20" spans="1:11" s="475" customFormat="1" ht="31.5">
      <c r="A20" s="487" t="s">
        <v>455</v>
      </c>
      <c r="B20" s="487" t="s">
        <v>451</v>
      </c>
      <c r="C20" s="485" t="s">
        <v>519</v>
      </c>
      <c r="D20" s="776"/>
      <c r="E20" s="776"/>
      <c r="F20" s="776"/>
      <c r="G20" s="776"/>
      <c r="H20" s="483">
        <f>'8. AL budžets kopā'!E18</f>
        <v>0</v>
      </c>
      <c r="I20" s="484">
        <f t="shared" si="2"/>
        <v>0</v>
      </c>
      <c r="J20" s="485" t="e">
        <f t="shared" si="5"/>
        <v>#DIV/0!</v>
      </c>
      <c r="K20" s="856">
        <f t="shared" si="6"/>
        <v>0</v>
      </c>
    </row>
    <row r="21" spans="1:11" s="475" customFormat="1" ht="15.75">
      <c r="A21" s="481" t="s">
        <v>583</v>
      </c>
      <c r="B21" s="481" t="s">
        <v>452</v>
      </c>
      <c r="C21" s="485" t="s">
        <v>519</v>
      </c>
      <c r="D21" s="776"/>
      <c r="E21" s="776"/>
      <c r="F21" s="776"/>
      <c r="G21" s="776"/>
      <c r="H21" s="484">
        <f>SUM(H22:H26)</f>
        <v>0</v>
      </c>
      <c r="I21" s="484">
        <f t="shared" si="2"/>
        <v>0</v>
      </c>
      <c r="J21" s="485" t="e">
        <f t="shared" si="5"/>
        <v>#DIV/0!</v>
      </c>
      <c r="K21" s="856">
        <f>SUM(K22:K26)</f>
        <v>0</v>
      </c>
    </row>
    <row r="22" spans="1:11" s="475" customFormat="1" ht="15.75">
      <c r="A22" s="487" t="s">
        <v>584</v>
      </c>
      <c r="B22" s="487" t="s">
        <v>453</v>
      </c>
      <c r="C22" s="485" t="s">
        <v>519</v>
      </c>
      <c r="D22" s="776"/>
      <c r="E22" s="776"/>
      <c r="F22" s="776"/>
      <c r="G22" s="776"/>
      <c r="H22" s="483">
        <f>'8. AL budžets kopā'!E20</f>
        <v>0</v>
      </c>
      <c r="I22" s="484">
        <f t="shared" si="2"/>
        <v>0</v>
      </c>
      <c r="J22" s="485" t="e">
        <f t="shared" si="5"/>
        <v>#DIV/0!</v>
      </c>
      <c r="K22" s="856">
        <f t="shared" ref="K22:K26" si="7">I22/121*21</f>
        <v>0</v>
      </c>
    </row>
    <row r="23" spans="1:11" s="475" customFormat="1" ht="15.75">
      <c r="A23" s="487" t="s">
        <v>585</v>
      </c>
      <c r="B23" s="487" t="s">
        <v>454</v>
      </c>
      <c r="C23" s="485" t="s">
        <v>519</v>
      </c>
      <c r="D23" s="776"/>
      <c r="E23" s="776"/>
      <c r="F23" s="776"/>
      <c r="G23" s="776"/>
      <c r="H23" s="483">
        <f>'8. AL budžets kopā'!E21</f>
        <v>0</v>
      </c>
      <c r="I23" s="484">
        <f t="shared" si="2"/>
        <v>0</v>
      </c>
      <c r="J23" s="485" t="e">
        <f t="shared" si="5"/>
        <v>#DIV/0!</v>
      </c>
      <c r="K23" s="856">
        <f t="shared" si="7"/>
        <v>0</v>
      </c>
    </row>
    <row r="24" spans="1:11" s="475" customFormat="1" ht="31.5">
      <c r="A24" s="487" t="s">
        <v>586</v>
      </c>
      <c r="B24" s="487" t="s">
        <v>456</v>
      </c>
      <c r="C24" s="485" t="s">
        <v>519</v>
      </c>
      <c r="D24" s="776"/>
      <c r="E24" s="776"/>
      <c r="F24" s="776"/>
      <c r="G24" s="776"/>
      <c r="H24" s="483">
        <f>'8. AL budžets kopā'!E22</f>
        <v>0</v>
      </c>
      <c r="I24" s="484">
        <f t="shared" si="2"/>
        <v>0</v>
      </c>
      <c r="J24" s="485" t="e">
        <f t="shared" si="5"/>
        <v>#DIV/0!</v>
      </c>
      <c r="K24" s="856">
        <f t="shared" si="7"/>
        <v>0</v>
      </c>
    </row>
    <row r="25" spans="1:11" s="475" customFormat="1" ht="15.75">
      <c r="A25" s="487" t="s">
        <v>587</v>
      </c>
      <c r="B25" s="487" t="s">
        <v>457</v>
      </c>
      <c r="C25" s="485" t="s">
        <v>519</v>
      </c>
      <c r="D25" s="776"/>
      <c r="E25" s="776"/>
      <c r="F25" s="776"/>
      <c r="G25" s="776"/>
      <c r="H25" s="483">
        <f>'8. AL budžets kopā'!E23</f>
        <v>0</v>
      </c>
      <c r="I25" s="484">
        <f t="shared" si="2"/>
        <v>0</v>
      </c>
      <c r="J25" s="485" t="e">
        <f t="shared" si="5"/>
        <v>#DIV/0!</v>
      </c>
      <c r="K25" s="856">
        <f t="shared" si="7"/>
        <v>0</v>
      </c>
    </row>
    <row r="26" spans="1:11" s="475" customFormat="1" ht="31.5">
      <c r="A26" s="487" t="s">
        <v>588</v>
      </c>
      <c r="B26" s="487" t="s">
        <v>458</v>
      </c>
      <c r="C26" s="485" t="s">
        <v>519</v>
      </c>
      <c r="D26" s="776"/>
      <c r="E26" s="776"/>
      <c r="F26" s="776"/>
      <c r="G26" s="776"/>
      <c r="H26" s="483">
        <f>'8. AL budžets kopā'!E24</f>
        <v>0</v>
      </c>
      <c r="I26" s="484">
        <f t="shared" si="2"/>
        <v>0</v>
      </c>
      <c r="J26" s="485" t="e">
        <f t="shared" si="5"/>
        <v>#DIV/0!</v>
      </c>
      <c r="K26" s="856">
        <f t="shared" si="7"/>
        <v>0</v>
      </c>
    </row>
    <row r="27" spans="1:11" s="479" customFormat="1" ht="15.75">
      <c r="A27" s="481" t="s">
        <v>459</v>
      </c>
      <c r="B27" s="481" t="s">
        <v>216</v>
      </c>
      <c r="C27" s="482" t="s">
        <v>519</v>
      </c>
      <c r="D27" s="775"/>
      <c r="E27" s="775"/>
      <c r="F27" s="775"/>
      <c r="G27" s="775"/>
      <c r="H27" s="486">
        <f>H28</f>
        <v>0</v>
      </c>
      <c r="I27" s="486">
        <f t="shared" si="2"/>
        <v>0</v>
      </c>
      <c r="J27" s="482" t="e">
        <f t="shared" si="5"/>
        <v>#DIV/0!</v>
      </c>
      <c r="K27" s="855">
        <f>K28</f>
        <v>0</v>
      </c>
    </row>
    <row r="28" spans="1:11" s="475" customFormat="1" ht="15.75">
      <c r="A28" s="487" t="s">
        <v>104</v>
      </c>
      <c r="B28" s="487" t="s">
        <v>460</v>
      </c>
      <c r="C28" s="485" t="s">
        <v>519</v>
      </c>
      <c r="D28" s="776"/>
      <c r="E28" s="776"/>
      <c r="F28" s="776"/>
      <c r="G28" s="776"/>
      <c r="H28" s="484">
        <f>H29+H34+H38</f>
        <v>0</v>
      </c>
      <c r="I28" s="484">
        <f t="shared" si="2"/>
        <v>0</v>
      </c>
      <c r="J28" s="485" t="e">
        <f t="shared" si="5"/>
        <v>#DIV/0!</v>
      </c>
      <c r="K28" s="856">
        <f>K29+K34+K38</f>
        <v>0</v>
      </c>
    </row>
    <row r="29" spans="1:11" s="475" customFormat="1" ht="31.5">
      <c r="A29" s="487" t="s">
        <v>461</v>
      </c>
      <c r="B29" s="487" t="s">
        <v>462</v>
      </c>
      <c r="C29" s="485" t="s">
        <v>519</v>
      </c>
      <c r="D29" s="776"/>
      <c r="E29" s="776"/>
      <c r="F29" s="776"/>
      <c r="G29" s="776"/>
      <c r="H29" s="484">
        <f>SUM(H30:H33)</f>
        <v>0</v>
      </c>
      <c r="I29" s="484">
        <f t="shared" si="2"/>
        <v>0</v>
      </c>
      <c r="J29" s="485" t="e">
        <f t="shared" si="5"/>
        <v>#DIV/0!</v>
      </c>
      <c r="K29" s="856">
        <f>SUM(K30:K33)</f>
        <v>0</v>
      </c>
    </row>
    <row r="30" spans="1:11" s="480" customFormat="1" ht="31.5">
      <c r="A30" s="488" t="s">
        <v>463</v>
      </c>
      <c r="B30" s="488" t="s">
        <v>464</v>
      </c>
      <c r="C30" s="489" t="s">
        <v>519</v>
      </c>
      <c r="D30" s="777"/>
      <c r="E30" s="777"/>
      <c r="F30" s="777"/>
      <c r="G30" s="777"/>
      <c r="H30" s="483">
        <f>'8. AL budžets kopā'!E28</f>
        <v>0</v>
      </c>
      <c r="I30" s="490">
        <f t="shared" si="2"/>
        <v>0</v>
      </c>
      <c r="J30" s="489" t="e">
        <f t="shared" si="5"/>
        <v>#DIV/0!</v>
      </c>
      <c r="K30" s="857">
        <f t="shared" ref="K30:K33" si="8">I30/121*21</f>
        <v>0</v>
      </c>
    </row>
    <row r="31" spans="1:11" s="480" customFormat="1" ht="15.75">
      <c r="A31" s="488" t="s">
        <v>465</v>
      </c>
      <c r="B31" s="488" t="s">
        <v>466</v>
      </c>
      <c r="C31" s="489" t="s">
        <v>519</v>
      </c>
      <c r="D31" s="777"/>
      <c r="E31" s="777"/>
      <c r="F31" s="777"/>
      <c r="G31" s="777"/>
      <c r="H31" s="483">
        <f>'8. AL budžets kopā'!E29</f>
        <v>0</v>
      </c>
      <c r="I31" s="490">
        <f t="shared" si="2"/>
        <v>0</v>
      </c>
      <c r="J31" s="489" t="e">
        <f t="shared" si="5"/>
        <v>#DIV/0!</v>
      </c>
      <c r="K31" s="857">
        <f t="shared" si="8"/>
        <v>0</v>
      </c>
    </row>
    <row r="32" spans="1:11" s="480" customFormat="1" ht="15.75">
      <c r="A32" s="488" t="s">
        <v>467</v>
      </c>
      <c r="B32" s="488" t="s">
        <v>449</v>
      </c>
      <c r="C32" s="489" t="s">
        <v>519</v>
      </c>
      <c r="D32" s="777"/>
      <c r="E32" s="777"/>
      <c r="F32" s="777"/>
      <c r="G32" s="777"/>
      <c r="H32" s="483">
        <f>'8. AL budžets kopā'!E30</f>
        <v>0</v>
      </c>
      <c r="I32" s="490">
        <f t="shared" si="2"/>
        <v>0</v>
      </c>
      <c r="J32" s="489" t="e">
        <f t="shared" si="5"/>
        <v>#DIV/0!</v>
      </c>
      <c r="K32" s="857">
        <f t="shared" si="8"/>
        <v>0</v>
      </c>
    </row>
    <row r="33" spans="1:11" s="480" customFormat="1" ht="31.5">
      <c r="A33" s="488" t="s">
        <v>468</v>
      </c>
      <c r="B33" s="488" t="s">
        <v>469</v>
      </c>
      <c r="C33" s="489" t="s">
        <v>519</v>
      </c>
      <c r="D33" s="777"/>
      <c r="E33" s="777"/>
      <c r="F33" s="777"/>
      <c r="G33" s="777"/>
      <c r="H33" s="483">
        <f>'8. AL budžets kopā'!E31</f>
        <v>0</v>
      </c>
      <c r="I33" s="490">
        <f t="shared" si="2"/>
        <v>0</v>
      </c>
      <c r="J33" s="489" t="e">
        <f t="shared" si="5"/>
        <v>#DIV/0!</v>
      </c>
      <c r="K33" s="857">
        <f t="shared" si="8"/>
        <v>0</v>
      </c>
    </row>
    <row r="34" spans="1:11" s="475" customFormat="1" ht="47.25">
      <c r="A34" s="487" t="s">
        <v>470</v>
      </c>
      <c r="B34" s="487" t="s">
        <v>471</v>
      </c>
      <c r="C34" s="485" t="s">
        <v>519</v>
      </c>
      <c r="D34" s="776"/>
      <c r="E34" s="776"/>
      <c r="F34" s="776"/>
      <c r="G34" s="776"/>
      <c r="H34" s="484">
        <f>SUM(H35:H37)</f>
        <v>0</v>
      </c>
      <c r="I34" s="484">
        <f t="shared" si="2"/>
        <v>0</v>
      </c>
      <c r="J34" s="485" t="e">
        <f t="shared" si="5"/>
        <v>#DIV/0!</v>
      </c>
      <c r="K34" s="856">
        <f>SUM(K35:K37)</f>
        <v>0</v>
      </c>
    </row>
    <row r="35" spans="1:11" s="480" customFormat="1" ht="31.5">
      <c r="A35" s="488" t="s">
        <v>472</v>
      </c>
      <c r="B35" s="488" t="s">
        <v>473</v>
      </c>
      <c r="C35" s="489" t="s">
        <v>519</v>
      </c>
      <c r="D35" s="777"/>
      <c r="E35" s="777"/>
      <c r="F35" s="777"/>
      <c r="G35" s="777"/>
      <c r="H35" s="483">
        <f>'8. AL budžets kopā'!E33</f>
        <v>0</v>
      </c>
      <c r="I35" s="490">
        <f t="shared" si="2"/>
        <v>0</v>
      </c>
      <c r="J35" s="489" t="e">
        <f t="shared" si="5"/>
        <v>#DIV/0!</v>
      </c>
      <c r="K35" s="857">
        <f t="shared" ref="K35:K38" si="9">I35/121*21</f>
        <v>0</v>
      </c>
    </row>
    <row r="36" spans="1:11" s="480" customFormat="1" ht="47.25">
      <c r="A36" s="488" t="s">
        <v>474</v>
      </c>
      <c r="B36" s="488" t="s">
        <v>475</v>
      </c>
      <c r="C36" s="489" t="s">
        <v>519</v>
      </c>
      <c r="D36" s="777"/>
      <c r="E36" s="777"/>
      <c r="F36" s="777"/>
      <c r="G36" s="777"/>
      <c r="H36" s="483">
        <f>'8. AL budžets kopā'!E34</f>
        <v>0</v>
      </c>
      <c r="I36" s="490">
        <f t="shared" si="2"/>
        <v>0</v>
      </c>
      <c r="J36" s="489" t="e">
        <f t="shared" si="5"/>
        <v>#DIV/0!</v>
      </c>
      <c r="K36" s="857">
        <f t="shared" si="9"/>
        <v>0</v>
      </c>
    </row>
    <row r="37" spans="1:11" s="480" customFormat="1" ht="31.5">
      <c r="A37" s="488" t="s">
        <v>476</v>
      </c>
      <c r="B37" s="488" t="s">
        <v>477</v>
      </c>
      <c r="C37" s="489" t="s">
        <v>519</v>
      </c>
      <c r="D37" s="777"/>
      <c r="E37" s="777"/>
      <c r="F37" s="777"/>
      <c r="G37" s="777"/>
      <c r="H37" s="483">
        <f>'8. AL budžets kopā'!E35</f>
        <v>0</v>
      </c>
      <c r="I37" s="490">
        <f t="shared" si="2"/>
        <v>0</v>
      </c>
      <c r="J37" s="489" t="e">
        <f t="shared" si="5"/>
        <v>#DIV/0!</v>
      </c>
      <c r="K37" s="857">
        <f t="shared" si="9"/>
        <v>0</v>
      </c>
    </row>
    <row r="38" spans="1:11" s="475" customFormat="1" ht="15.75">
      <c r="A38" s="487" t="s">
        <v>478</v>
      </c>
      <c r="B38" s="487" t="s">
        <v>479</v>
      </c>
      <c r="C38" s="485" t="s">
        <v>519</v>
      </c>
      <c r="D38" s="776"/>
      <c r="E38" s="776"/>
      <c r="F38" s="776"/>
      <c r="G38" s="776"/>
      <c r="H38" s="483">
        <f>'8. AL budžets kopā'!E36</f>
        <v>0</v>
      </c>
      <c r="I38" s="484">
        <f t="shared" si="2"/>
        <v>0</v>
      </c>
      <c r="J38" s="485" t="e">
        <f t="shared" si="5"/>
        <v>#DIV/0!</v>
      </c>
      <c r="K38" s="856">
        <f t="shared" si="9"/>
        <v>0</v>
      </c>
    </row>
    <row r="39" spans="1:11" s="479" customFormat="1" ht="15.75">
      <c r="A39" s="481" t="s">
        <v>521</v>
      </c>
      <c r="B39" s="481" t="s">
        <v>522</v>
      </c>
      <c r="C39" s="482" t="s">
        <v>519</v>
      </c>
      <c r="D39" s="775"/>
      <c r="E39" s="775"/>
      <c r="F39" s="775"/>
      <c r="G39" s="775"/>
      <c r="H39" s="486">
        <f>H40+H44</f>
        <v>0</v>
      </c>
      <c r="I39" s="486">
        <f t="shared" si="2"/>
        <v>0</v>
      </c>
      <c r="J39" s="482" t="e">
        <f t="shared" si="5"/>
        <v>#DIV/0!</v>
      </c>
      <c r="K39" s="855">
        <f>K40+K44</f>
        <v>0</v>
      </c>
    </row>
    <row r="40" spans="1:11" s="475" customFormat="1" ht="31.5">
      <c r="A40" s="487" t="s">
        <v>480</v>
      </c>
      <c r="B40" s="487" t="s">
        <v>481</v>
      </c>
      <c r="C40" s="485" t="s">
        <v>519</v>
      </c>
      <c r="D40" s="776"/>
      <c r="E40" s="776"/>
      <c r="F40" s="776"/>
      <c r="G40" s="776"/>
      <c r="H40" s="484">
        <f>SUM(H41:H43)</f>
        <v>0</v>
      </c>
      <c r="I40" s="484">
        <f t="shared" si="2"/>
        <v>0</v>
      </c>
      <c r="J40" s="485" t="e">
        <f t="shared" si="5"/>
        <v>#DIV/0!</v>
      </c>
      <c r="K40" s="856">
        <f>SUM(K41:K43)</f>
        <v>0</v>
      </c>
    </row>
    <row r="41" spans="1:11" s="480" customFormat="1" ht="15.75">
      <c r="A41" s="488" t="s">
        <v>482</v>
      </c>
      <c r="B41" s="488" t="s">
        <v>217</v>
      </c>
      <c r="C41" s="489" t="s">
        <v>519</v>
      </c>
      <c r="D41" s="777"/>
      <c r="E41" s="777"/>
      <c r="F41" s="777"/>
      <c r="G41" s="777"/>
      <c r="H41" s="483">
        <f>'8. AL budžets kopā'!E39</f>
        <v>0</v>
      </c>
      <c r="I41" s="490">
        <f t="shared" si="2"/>
        <v>0</v>
      </c>
      <c r="J41" s="489" t="e">
        <f t="shared" si="5"/>
        <v>#DIV/0!</v>
      </c>
      <c r="K41" s="857">
        <f t="shared" ref="K41:K44" si="10">I41/121*21</f>
        <v>0</v>
      </c>
    </row>
    <row r="42" spans="1:11" s="480" customFormat="1" ht="31.5">
      <c r="A42" s="488" t="s">
        <v>483</v>
      </c>
      <c r="B42" s="488" t="s">
        <v>484</v>
      </c>
      <c r="C42" s="489" t="s">
        <v>519</v>
      </c>
      <c r="D42" s="777"/>
      <c r="E42" s="777"/>
      <c r="F42" s="777"/>
      <c r="G42" s="777"/>
      <c r="H42" s="483">
        <f>'8. AL budžets kopā'!E40</f>
        <v>0</v>
      </c>
      <c r="I42" s="490">
        <f t="shared" si="2"/>
        <v>0</v>
      </c>
      <c r="J42" s="489" t="e">
        <f t="shared" si="5"/>
        <v>#DIV/0!</v>
      </c>
      <c r="K42" s="857">
        <f t="shared" si="10"/>
        <v>0</v>
      </c>
    </row>
    <row r="43" spans="1:11" s="480" customFormat="1" ht="31.5">
      <c r="A43" s="488" t="s">
        <v>485</v>
      </c>
      <c r="B43" s="488" t="s">
        <v>486</v>
      </c>
      <c r="C43" s="489" t="s">
        <v>519</v>
      </c>
      <c r="D43" s="777"/>
      <c r="E43" s="777"/>
      <c r="F43" s="777"/>
      <c r="G43" s="777"/>
      <c r="H43" s="483">
        <f>'8. AL budžets kopā'!E41</f>
        <v>0</v>
      </c>
      <c r="I43" s="490">
        <f t="shared" si="2"/>
        <v>0</v>
      </c>
      <c r="J43" s="489" t="e">
        <f t="shared" si="5"/>
        <v>#DIV/0!</v>
      </c>
      <c r="K43" s="857">
        <f t="shared" si="10"/>
        <v>0</v>
      </c>
    </row>
    <row r="44" spans="1:11" s="475" customFormat="1" ht="31.5">
      <c r="A44" s="487" t="s">
        <v>487</v>
      </c>
      <c r="B44" s="487" t="s">
        <v>488</v>
      </c>
      <c r="C44" s="485" t="s">
        <v>519</v>
      </c>
      <c r="D44" s="776"/>
      <c r="E44" s="776"/>
      <c r="F44" s="776"/>
      <c r="G44" s="776"/>
      <c r="H44" s="483">
        <f>'8. AL budžets kopā'!E42</f>
        <v>0</v>
      </c>
      <c r="I44" s="484">
        <f t="shared" si="2"/>
        <v>0</v>
      </c>
      <c r="J44" s="485" t="e">
        <f t="shared" si="5"/>
        <v>#DIV/0!</v>
      </c>
      <c r="K44" s="856">
        <f t="shared" si="10"/>
        <v>0</v>
      </c>
    </row>
    <row r="45" spans="1:11" s="479" customFormat="1" ht="31.5">
      <c r="A45" s="481" t="s">
        <v>497</v>
      </c>
      <c r="B45" s="481" t="s">
        <v>218</v>
      </c>
      <c r="C45" s="482" t="s">
        <v>519</v>
      </c>
      <c r="D45" s="775"/>
      <c r="E45" s="775"/>
      <c r="F45" s="775"/>
      <c r="G45" s="775"/>
      <c r="H45" s="486">
        <f>H46+H49</f>
        <v>0</v>
      </c>
      <c r="I45" s="486">
        <f t="shared" si="2"/>
        <v>0</v>
      </c>
      <c r="J45" s="482" t="e">
        <f t="shared" si="5"/>
        <v>#DIV/0!</v>
      </c>
      <c r="K45" s="855">
        <f>K46+K49</f>
        <v>0</v>
      </c>
    </row>
    <row r="46" spans="1:11" s="475" customFormat="1" ht="31.5">
      <c r="A46" s="481" t="s">
        <v>489</v>
      </c>
      <c r="B46" s="481" t="s">
        <v>490</v>
      </c>
      <c r="C46" s="485" t="s">
        <v>519</v>
      </c>
      <c r="D46" s="776"/>
      <c r="E46" s="776"/>
      <c r="F46" s="776"/>
      <c r="G46" s="776"/>
      <c r="H46" s="484">
        <f>SUM(H47:H48)</f>
        <v>0</v>
      </c>
      <c r="I46" s="484">
        <f t="shared" si="2"/>
        <v>0</v>
      </c>
      <c r="J46" s="485" t="e">
        <f t="shared" si="5"/>
        <v>#DIV/0!</v>
      </c>
      <c r="K46" s="856">
        <f>SUM(K47:K48)</f>
        <v>0</v>
      </c>
    </row>
    <row r="47" spans="1:11" s="480" customFormat="1" ht="15.75">
      <c r="A47" s="488" t="s">
        <v>491</v>
      </c>
      <c r="B47" s="488" t="s">
        <v>492</v>
      </c>
      <c r="C47" s="489" t="s">
        <v>519</v>
      </c>
      <c r="D47" s="777"/>
      <c r="E47" s="777"/>
      <c r="F47" s="777"/>
      <c r="G47" s="777"/>
      <c r="H47" s="483">
        <f>'8. AL budžets kopā'!E45</f>
        <v>0</v>
      </c>
      <c r="I47" s="490">
        <f t="shared" si="2"/>
        <v>0</v>
      </c>
      <c r="J47" s="489" t="e">
        <f t="shared" si="5"/>
        <v>#DIV/0!</v>
      </c>
      <c r="K47" s="857">
        <f t="shared" ref="K47:K49" si="11">I47/121*21</f>
        <v>0</v>
      </c>
    </row>
    <row r="48" spans="1:11" s="480" customFormat="1" ht="15.75">
      <c r="A48" s="488" t="s">
        <v>493</v>
      </c>
      <c r="B48" s="488" t="s">
        <v>494</v>
      </c>
      <c r="C48" s="489" t="s">
        <v>519</v>
      </c>
      <c r="D48" s="777"/>
      <c r="E48" s="777"/>
      <c r="F48" s="777"/>
      <c r="G48" s="777"/>
      <c r="H48" s="483">
        <f>'8. AL budžets kopā'!E46</f>
        <v>0</v>
      </c>
      <c r="I48" s="490">
        <f t="shared" si="2"/>
        <v>0</v>
      </c>
      <c r="J48" s="489" t="e">
        <f t="shared" si="5"/>
        <v>#DIV/0!</v>
      </c>
      <c r="K48" s="857">
        <f t="shared" si="11"/>
        <v>0</v>
      </c>
    </row>
    <row r="49" spans="1:15" s="475" customFormat="1" ht="31.5">
      <c r="A49" s="488" t="s">
        <v>495</v>
      </c>
      <c r="B49" s="488" t="s">
        <v>496</v>
      </c>
      <c r="C49" s="485" t="s">
        <v>519</v>
      </c>
      <c r="D49" s="776"/>
      <c r="E49" s="776"/>
      <c r="F49" s="776"/>
      <c r="G49" s="776"/>
      <c r="H49" s="483">
        <f>'8. AL budžets kopā'!E47</f>
        <v>0</v>
      </c>
      <c r="I49" s="484">
        <f t="shared" si="2"/>
        <v>0</v>
      </c>
      <c r="J49" s="485" t="e">
        <f t="shared" si="5"/>
        <v>#DIV/0!</v>
      </c>
      <c r="K49" s="856">
        <f t="shared" si="11"/>
        <v>0</v>
      </c>
    </row>
    <row r="50" spans="1:15" s="479" customFormat="1" ht="15.75">
      <c r="A50" s="481" t="s">
        <v>503</v>
      </c>
      <c r="B50" s="481" t="s">
        <v>219</v>
      </c>
      <c r="C50" s="482" t="s">
        <v>519</v>
      </c>
      <c r="D50" s="775"/>
      <c r="E50" s="775"/>
      <c r="F50" s="775"/>
      <c r="G50" s="775"/>
      <c r="H50" s="486">
        <f>SUM(H51:H53)</f>
        <v>0</v>
      </c>
      <c r="I50" s="486">
        <f t="shared" si="2"/>
        <v>0</v>
      </c>
      <c r="J50" s="482" t="e">
        <f t="shared" si="5"/>
        <v>#DIV/0!</v>
      </c>
      <c r="K50" s="855">
        <f>SUM(K51:K53)</f>
        <v>0</v>
      </c>
    </row>
    <row r="51" spans="1:15" s="475" customFormat="1" ht="31.5">
      <c r="A51" s="487" t="s">
        <v>498</v>
      </c>
      <c r="B51" s="487" t="s">
        <v>499</v>
      </c>
      <c r="C51" s="485" t="s">
        <v>519</v>
      </c>
      <c r="D51" s="776"/>
      <c r="E51" s="776"/>
      <c r="F51" s="776"/>
      <c r="G51" s="776"/>
      <c r="H51" s="483">
        <f>'8. AL budžets kopā'!E49</f>
        <v>0</v>
      </c>
      <c r="I51" s="484">
        <f t="shared" si="2"/>
        <v>0</v>
      </c>
      <c r="J51" s="485" t="e">
        <f t="shared" ref="J51:J55" si="12">ROUND(I51/$I$55*100,2)</f>
        <v>#DIV/0!</v>
      </c>
      <c r="K51" s="856">
        <f t="shared" ref="K51:K54" si="13">I51/121*21</f>
        <v>0</v>
      </c>
    </row>
    <row r="52" spans="1:15" s="475" customFormat="1" ht="31.5">
      <c r="A52" s="487" t="s">
        <v>500</v>
      </c>
      <c r="B52" s="487" t="s">
        <v>501</v>
      </c>
      <c r="C52" s="491" t="s">
        <v>519</v>
      </c>
      <c r="D52" s="778"/>
      <c r="E52" s="776"/>
      <c r="F52" s="776"/>
      <c r="G52" s="776"/>
      <c r="H52" s="483">
        <f>'8. AL budžets kopā'!E50</f>
        <v>0</v>
      </c>
      <c r="I52" s="484">
        <f t="shared" si="2"/>
        <v>0</v>
      </c>
      <c r="J52" s="485" t="e">
        <f t="shared" si="12"/>
        <v>#DIV/0!</v>
      </c>
      <c r="K52" s="856">
        <f t="shared" si="13"/>
        <v>0</v>
      </c>
    </row>
    <row r="53" spans="1:15" s="475" customFormat="1" ht="15.75">
      <c r="A53" s="487" t="s">
        <v>500</v>
      </c>
      <c r="B53" s="487" t="s">
        <v>502</v>
      </c>
      <c r="C53" s="491" t="s">
        <v>519</v>
      </c>
      <c r="D53" s="778"/>
      <c r="E53" s="776"/>
      <c r="F53" s="776"/>
      <c r="G53" s="776"/>
      <c r="H53" s="483">
        <f>'8. AL budžets kopā'!E51</f>
        <v>0</v>
      </c>
      <c r="I53" s="484">
        <f t="shared" si="2"/>
        <v>0</v>
      </c>
      <c r="J53" s="485" t="e">
        <f t="shared" si="12"/>
        <v>#DIV/0!</v>
      </c>
      <c r="K53" s="856">
        <f t="shared" si="13"/>
        <v>0</v>
      </c>
    </row>
    <row r="54" spans="1:15" s="479" customFormat="1" ht="15.75">
      <c r="A54" s="481" t="s">
        <v>523</v>
      </c>
      <c r="B54" s="481" t="s">
        <v>524</v>
      </c>
      <c r="C54" s="482" t="s">
        <v>519</v>
      </c>
      <c r="D54" s="482"/>
      <c r="E54" s="482"/>
      <c r="F54" s="482"/>
      <c r="G54" s="482"/>
      <c r="H54" s="483">
        <f>'8. AL budžets kopā'!E52</f>
        <v>0</v>
      </c>
      <c r="I54" s="486">
        <f t="shared" si="2"/>
        <v>0</v>
      </c>
      <c r="J54" s="482" t="e">
        <f t="shared" si="12"/>
        <v>#DIV/0!</v>
      </c>
      <c r="K54" s="856">
        <f t="shared" si="13"/>
        <v>0</v>
      </c>
    </row>
    <row r="55" spans="1:15" s="479" customFormat="1" ht="15.75">
      <c r="A55" s="492"/>
      <c r="B55" s="492" t="s">
        <v>151</v>
      </c>
      <c r="C55" s="482"/>
      <c r="D55" s="482"/>
      <c r="E55" s="482"/>
      <c r="F55" s="482"/>
      <c r="G55" s="482"/>
      <c r="H55" s="486">
        <f>H7+H8+H10+H12+H27+H39+H45+H50+H54</f>
        <v>0</v>
      </c>
      <c r="I55" s="486">
        <f>I7+I8+I10+I12+I27+I39+I45+I50+I54</f>
        <v>0</v>
      </c>
      <c r="J55" s="482" t="e">
        <f t="shared" si="12"/>
        <v>#DIV/0!</v>
      </c>
      <c r="K55" s="486">
        <f>K7+K8+K10+K12+K27+K39+K45+K50+K54</f>
        <v>0</v>
      </c>
    </row>
    <row r="56" spans="1:15" s="475" customFormat="1" ht="15.75">
      <c r="A56" s="938" t="s">
        <v>221</v>
      </c>
      <c r="B56" s="938"/>
      <c r="C56" s="938"/>
      <c r="D56" s="938"/>
      <c r="E56" s="938"/>
      <c r="F56" s="938"/>
      <c r="G56" s="938"/>
      <c r="H56" s="938"/>
      <c r="I56" s="938"/>
      <c r="J56" s="938"/>
      <c r="K56" s="938"/>
    </row>
    <row r="57" spans="1:15" s="475" customFormat="1" ht="15.75">
      <c r="A57" s="501" t="s">
        <v>222</v>
      </c>
      <c r="B57" s="501"/>
      <c r="C57" s="501"/>
      <c r="D57" s="501"/>
      <c r="E57" s="501"/>
      <c r="F57" s="501"/>
      <c r="G57" s="501"/>
      <c r="H57" s="501"/>
      <c r="I57" s="501"/>
      <c r="J57" s="501"/>
      <c r="K57" s="501"/>
    </row>
    <row r="58" spans="1:15" s="475" customFormat="1" ht="15.75">
      <c r="A58" s="938" t="s">
        <v>582</v>
      </c>
      <c r="B58" s="939"/>
      <c r="C58" s="939"/>
      <c r="D58" s="939"/>
      <c r="E58" s="939"/>
      <c r="F58" s="939"/>
      <c r="G58" s="939"/>
      <c r="H58" s="939"/>
      <c r="I58" s="939"/>
      <c r="J58" s="939"/>
      <c r="K58" s="939"/>
    </row>
    <row r="59" spans="1:15">
      <c r="A59" s="101"/>
      <c r="B59" s="101"/>
      <c r="C59" s="101"/>
      <c r="D59" s="101"/>
      <c r="E59" s="101"/>
      <c r="F59" s="101"/>
      <c r="G59" s="101"/>
      <c r="H59" s="101"/>
      <c r="I59" s="101"/>
      <c r="J59" s="101"/>
      <c r="K59" s="101"/>
      <c r="L59" s="101"/>
      <c r="M59" s="101"/>
      <c r="N59" s="101"/>
      <c r="O59" s="101"/>
    </row>
    <row r="60" spans="1:15">
      <c r="A60" s="101"/>
      <c r="B60" s="101"/>
      <c r="C60" s="101"/>
      <c r="D60" s="101"/>
      <c r="E60" s="101"/>
      <c r="F60" s="101"/>
      <c r="G60" s="101"/>
      <c r="H60" s="101"/>
      <c r="I60" s="101"/>
      <c r="J60" s="101"/>
      <c r="K60" s="101"/>
      <c r="L60" s="101"/>
      <c r="M60" s="101"/>
      <c r="N60" s="101"/>
      <c r="O60" s="101"/>
    </row>
    <row r="61" spans="1:15">
      <c r="A61" s="473"/>
      <c r="B61" s="101"/>
      <c r="C61" s="101"/>
      <c r="D61" s="101"/>
      <c r="E61" s="101"/>
      <c r="F61" s="101"/>
      <c r="G61" s="101"/>
      <c r="H61" s="101"/>
      <c r="I61" s="101"/>
      <c r="J61" s="101"/>
      <c r="K61" s="101"/>
      <c r="L61" s="101"/>
      <c r="M61" s="101"/>
      <c r="N61" s="101"/>
      <c r="O61" s="101"/>
    </row>
    <row r="62" spans="1:15">
      <c r="A62" s="101"/>
      <c r="B62" s="101"/>
      <c r="C62" s="101"/>
      <c r="D62" s="101"/>
      <c r="E62" s="101"/>
      <c r="F62" s="101"/>
      <c r="G62" s="101"/>
      <c r="H62" s="101"/>
      <c r="I62" s="101"/>
      <c r="J62" s="101"/>
      <c r="K62" s="101"/>
      <c r="L62" s="101"/>
      <c r="M62" s="101"/>
      <c r="N62" s="101"/>
      <c r="O62" s="101"/>
    </row>
    <row r="63" spans="1:15">
      <c r="A63" s="101"/>
      <c r="B63" s="101"/>
      <c r="C63" s="101"/>
      <c r="D63" s="101"/>
      <c r="E63" s="101"/>
      <c r="F63" s="101"/>
      <c r="G63" s="101"/>
      <c r="H63" s="101"/>
      <c r="I63" s="101"/>
      <c r="J63" s="101"/>
      <c r="K63" s="101"/>
      <c r="L63" s="101"/>
      <c r="M63" s="101"/>
      <c r="N63" s="101"/>
      <c r="O63" s="101"/>
    </row>
    <row r="64" spans="1:15">
      <c r="A64" s="101"/>
      <c r="B64" s="101"/>
      <c r="C64" s="101"/>
      <c r="D64" s="101"/>
      <c r="E64" s="101"/>
      <c r="F64" s="101"/>
      <c r="G64" s="101"/>
      <c r="H64" s="101"/>
      <c r="I64" s="101"/>
      <c r="J64" s="101"/>
      <c r="K64" s="101"/>
      <c r="L64" s="101"/>
      <c r="M64" s="101"/>
      <c r="N64" s="101"/>
      <c r="O64" s="101"/>
    </row>
    <row r="65" spans="1:15">
      <c r="A65" s="101"/>
      <c r="B65" s="101"/>
      <c r="C65" s="101"/>
      <c r="D65" s="101"/>
      <c r="E65" s="101"/>
      <c r="F65" s="101"/>
      <c r="G65" s="101"/>
      <c r="H65" s="101"/>
      <c r="I65" s="101"/>
      <c r="J65" s="101"/>
      <c r="K65" s="101"/>
      <c r="L65" s="101"/>
      <c r="M65" s="101"/>
      <c r="N65" s="101"/>
      <c r="O65" s="101"/>
    </row>
    <row r="66" spans="1:15">
      <c r="A66" s="101"/>
      <c r="B66" s="101"/>
      <c r="C66" s="101"/>
      <c r="D66" s="101"/>
      <c r="E66" s="101"/>
      <c r="F66" s="101"/>
      <c r="G66" s="101"/>
      <c r="H66" s="101"/>
      <c r="I66" s="101"/>
      <c r="J66" s="101"/>
      <c r="K66" s="101"/>
      <c r="L66" s="101"/>
      <c r="M66" s="101"/>
      <c r="N66" s="101"/>
      <c r="O66" s="101"/>
    </row>
    <row r="67" spans="1:15">
      <c r="A67" s="101"/>
      <c r="B67" s="101"/>
      <c r="C67" s="101"/>
      <c r="D67" s="101"/>
      <c r="E67" s="101"/>
      <c r="F67" s="101"/>
      <c r="G67" s="101"/>
      <c r="H67" s="101"/>
      <c r="I67" s="101"/>
      <c r="J67" s="101"/>
      <c r="K67" s="101"/>
      <c r="L67" s="101"/>
      <c r="M67" s="101"/>
      <c r="N67" s="101"/>
      <c r="O67" s="101"/>
    </row>
  </sheetData>
  <sheetProtection algorithmName="SHA-512" hashValue="2RQlvWew1lXROMz2JHjAHV0Yri4lCj5yXf+nFNa8XRlvzUq30VvKlGDESiSwVD1vulI0edcpc9i+nBvXEvJJxw==" saltValue="vmJXkLx/Lzr63X+qPaQqWw==" spinCount="100000" sheet="1" objects="1" scenarios="1"/>
  <mergeCells count="16">
    <mergeCell ref="A1:C1"/>
    <mergeCell ref="A2:C2"/>
    <mergeCell ref="A56:K56"/>
    <mergeCell ref="A58:K58"/>
    <mergeCell ref="I4:J4"/>
    <mergeCell ref="I5:I6"/>
    <mergeCell ref="J5:J6"/>
    <mergeCell ref="A4:A6"/>
    <mergeCell ref="B4:B6"/>
    <mergeCell ref="C4:C6"/>
    <mergeCell ref="D4:D6"/>
    <mergeCell ref="E4:E6"/>
    <mergeCell ref="F4:F6"/>
    <mergeCell ref="G4:G6"/>
    <mergeCell ref="K4:K6"/>
    <mergeCell ref="H5:H6"/>
  </mergeCells>
  <pageMargins left="0.7" right="0.7" top="0.75" bottom="0.75" header="0.3" footer="0.3"/>
  <pageSetup paperSize="8" scale="60" orientation="landscape" r:id="rId1"/>
</worksheet>
</file>

<file path=xl/worksheets/sheet22.xml><?xml version="1.0" encoding="utf-8"?>
<worksheet xmlns="http://schemas.openxmlformats.org/spreadsheetml/2006/main" xmlns:r="http://schemas.openxmlformats.org/officeDocument/2006/relationships">
  <sheetPr codeName="Sheet36">
    <pageSetUpPr fitToPage="1"/>
  </sheetPr>
  <dimension ref="A1:I51"/>
  <sheetViews>
    <sheetView showGridLines="0" zoomScale="85" zoomScaleNormal="85" workbookViewId="0">
      <selection sqref="A1:C1"/>
    </sheetView>
  </sheetViews>
  <sheetFormatPr defaultRowHeight="12.75"/>
  <cols>
    <col min="1" max="1" width="4" style="780" customWidth="1"/>
    <col min="2" max="2" width="36.28515625" style="780" customWidth="1"/>
    <col min="3" max="4" width="13.42578125" style="780" customWidth="1"/>
    <col min="5" max="5" width="22.7109375" style="780" customWidth="1"/>
    <col min="6" max="6" width="21.140625" style="780" customWidth="1"/>
    <col min="7" max="7" width="25.85546875" style="780" customWidth="1"/>
    <col min="8" max="10" width="9.140625" style="780"/>
    <col min="11" max="11" width="14.28515625" style="780" customWidth="1"/>
    <col min="12" max="16384" width="9.140625" style="780"/>
  </cols>
  <sheetData>
    <row r="1" spans="1:9" ht="26.25">
      <c r="A1" s="935" t="s">
        <v>293</v>
      </c>
      <c r="B1" s="935"/>
      <c r="C1" s="935"/>
      <c r="D1" s="779"/>
      <c r="E1" s="779"/>
      <c r="F1" s="779"/>
      <c r="G1" s="779"/>
      <c r="H1" s="779"/>
      <c r="I1" s="779"/>
    </row>
    <row r="2" spans="1:9" ht="24.95" customHeight="1">
      <c r="A2" s="965" t="s">
        <v>270</v>
      </c>
      <c r="B2" s="966"/>
      <c r="C2" s="966"/>
      <c r="D2" s="779"/>
      <c r="E2" s="779"/>
      <c r="F2" s="779"/>
      <c r="G2" s="779"/>
      <c r="H2" s="779"/>
      <c r="I2" s="779"/>
    </row>
    <row r="3" spans="1:9" s="779" customFormat="1">
      <c r="A3" s="781"/>
    </row>
    <row r="4" spans="1:9" ht="12.75" customHeight="1">
      <c r="A4" s="969" t="s">
        <v>294</v>
      </c>
      <c r="B4" s="970"/>
      <c r="C4" s="970"/>
      <c r="D4" s="970"/>
      <c r="E4" s="970"/>
      <c r="F4" s="970"/>
      <c r="G4" s="970"/>
      <c r="H4" s="779"/>
      <c r="I4" s="779"/>
    </row>
    <row r="5" spans="1:9" s="779" customFormat="1" ht="12.75" customHeight="1">
      <c r="A5" s="782"/>
      <c r="B5" s="782"/>
      <c r="C5" s="782"/>
      <c r="D5" s="782"/>
      <c r="E5" s="782"/>
      <c r="F5" s="71"/>
      <c r="G5" s="71"/>
      <c r="H5" s="71"/>
    </row>
    <row r="6" spans="1:9" ht="12.75" customHeight="1">
      <c r="A6" s="752" t="s">
        <v>161</v>
      </c>
      <c r="B6" s="783" t="s">
        <v>229</v>
      </c>
      <c r="C6" s="784" t="s">
        <v>230</v>
      </c>
      <c r="D6" s="784" t="s">
        <v>269</v>
      </c>
      <c r="E6" s="785" t="s">
        <v>234</v>
      </c>
      <c r="F6" s="786" t="s">
        <v>295</v>
      </c>
      <c r="G6" s="71"/>
      <c r="H6" s="71"/>
      <c r="I6" s="779"/>
    </row>
    <row r="7" spans="1:9" ht="51" customHeight="1">
      <c r="A7" s="787">
        <v>1</v>
      </c>
      <c r="B7" s="788" t="s">
        <v>231</v>
      </c>
      <c r="C7" s="789">
        <f>COUNTIF('12. RL Investīciju n.pl.'!E22:AH22,"&lt;&gt;0")</f>
        <v>0</v>
      </c>
      <c r="D7" s="967"/>
      <c r="E7" s="967"/>
      <c r="F7" s="71"/>
      <c r="G7" s="71"/>
      <c r="H7" s="779"/>
      <c r="I7" s="779"/>
    </row>
    <row r="8" spans="1:9" ht="51" customHeight="1">
      <c r="A8" s="787">
        <v>2</v>
      </c>
      <c r="B8" s="790" t="s">
        <v>232</v>
      </c>
      <c r="C8" s="791">
        <f>'12. RL Investīciju n.pl.'!E14</f>
        <v>0.04</v>
      </c>
      <c r="D8" s="968"/>
      <c r="E8" s="968"/>
      <c r="F8" s="71"/>
      <c r="G8" s="71"/>
      <c r="H8" s="71"/>
      <c r="I8" s="779"/>
    </row>
    <row r="9" spans="1:9" ht="51" customHeight="1">
      <c r="A9" s="787">
        <v>3</v>
      </c>
      <c r="B9" s="788" t="s">
        <v>432</v>
      </c>
      <c r="C9" s="792">
        <f>-'3. DL invest.n.pl.AR pr.'!AJ24</f>
        <v>0</v>
      </c>
      <c r="D9" s="792">
        <f>-'12. RL Investīciju n.pl.'!AI20</f>
        <v>0</v>
      </c>
      <c r="E9" s="793" t="s">
        <v>419</v>
      </c>
      <c r="F9" s="794"/>
      <c r="G9" s="795"/>
      <c r="H9" s="71"/>
    </row>
    <row r="10" spans="1:9" ht="51" customHeight="1">
      <c r="A10" s="787">
        <v>4</v>
      </c>
      <c r="B10" s="788" t="s">
        <v>235</v>
      </c>
      <c r="C10" s="796">
        <f>'12. RL Investīciju n.pl.'!AI10</f>
        <v>0</v>
      </c>
      <c r="D10" s="796">
        <f>'12. RL Investīciju n.pl.'!AI21</f>
        <v>0</v>
      </c>
      <c r="E10" s="793" t="s">
        <v>384</v>
      </c>
      <c r="F10" s="71"/>
      <c r="G10" s="795"/>
      <c r="H10" s="71"/>
      <c r="I10" s="779"/>
    </row>
    <row r="11" spans="1:9" ht="51" customHeight="1">
      <c r="A11" s="787">
        <v>5</v>
      </c>
      <c r="B11" s="788" t="s">
        <v>236</v>
      </c>
      <c r="C11" s="797"/>
      <c r="D11" s="798">
        <f>'12. RL Investīciju n.pl.'!AI17</f>
        <v>0</v>
      </c>
      <c r="E11" s="793" t="s">
        <v>384</v>
      </c>
      <c r="F11" s="71"/>
      <c r="H11" s="726"/>
      <c r="I11" s="779"/>
    </row>
    <row r="12" spans="1:9" ht="51" customHeight="1">
      <c r="A12" s="787">
        <v>6</v>
      </c>
      <c r="B12" s="799" t="s">
        <v>237</v>
      </c>
      <c r="C12" s="797"/>
      <c r="D12" s="798">
        <f>-'12. RL Investīciju n.pl.'!AI18</f>
        <v>0</v>
      </c>
      <c r="E12" s="793" t="s">
        <v>384</v>
      </c>
      <c r="F12" s="71"/>
      <c r="G12" s="71"/>
      <c r="H12" s="71"/>
      <c r="I12" s="779"/>
    </row>
    <row r="13" spans="1:9">
      <c r="A13" s="961" t="s">
        <v>238</v>
      </c>
      <c r="B13" s="962"/>
      <c r="C13" s="962"/>
      <c r="D13" s="962"/>
      <c r="E13" s="962"/>
      <c r="F13" s="71"/>
      <c r="G13" s="71"/>
      <c r="H13" s="71"/>
      <c r="I13" s="779"/>
    </row>
    <row r="14" spans="1:9">
      <c r="A14" s="800"/>
      <c r="B14" s="801"/>
      <c r="C14" s="801"/>
      <c r="D14" s="801"/>
      <c r="E14" s="801"/>
      <c r="F14" s="71"/>
      <c r="G14" s="71"/>
      <c r="H14" s="71"/>
      <c r="I14" s="779"/>
    </row>
    <row r="15" spans="1:9" ht="26.25" customHeight="1">
      <c r="A15" s="971" t="s">
        <v>239</v>
      </c>
      <c r="B15" s="972"/>
      <c r="C15" s="972"/>
      <c r="D15" s="972"/>
      <c r="E15" s="972"/>
      <c r="F15" s="972"/>
      <c r="G15" s="973"/>
      <c r="H15" s="71"/>
      <c r="I15" s="779"/>
    </row>
    <row r="16" spans="1:9" ht="9.75" customHeight="1">
      <c r="A16" s="779"/>
      <c r="B16" s="779"/>
      <c r="C16" s="779"/>
      <c r="D16" s="779"/>
      <c r="E16" s="779"/>
      <c r="F16" s="779"/>
      <c r="G16" s="779"/>
      <c r="H16" s="779"/>
      <c r="I16" s="779"/>
    </row>
    <row r="17" spans="1:9" ht="26.25" customHeight="1">
      <c r="A17" s="802" t="s">
        <v>161</v>
      </c>
      <c r="B17" s="803" t="s">
        <v>229</v>
      </c>
      <c r="C17" s="803" t="s">
        <v>233</v>
      </c>
      <c r="D17" s="803" t="s">
        <v>269</v>
      </c>
      <c r="E17" s="803" t="s">
        <v>234</v>
      </c>
      <c r="F17" s="786" t="s">
        <v>295</v>
      </c>
      <c r="G17" s="71"/>
      <c r="H17" s="71"/>
      <c r="I17" s="779"/>
    </row>
    <row r="18" spans="1:9" ht="26.25" customHeight="1">
      <c r="A18" s="948">
        <v>7</v>
      </c>
      <c r="B18" s="804" t="s">
        <v>240</v>
      </c>
      <c r="C18" s="981"/>
      <c r="D18" s="957">
        <f>IF(D11&lt;=0,0,IF((D11-D12+D10)&lt;=0,0,D11-D12+D10))</f>
        <v>0</v>
      </c>
      <c r="E18" s="959" t="s">
        <v>384</v>
      </c>
      <c r="F18" s="71"/>
      <c r="G18" s="71"/>
      <c r="H18" s="71"/>
      <c r="I18" s="779"/>
    </row>
    <row r="19" spans="1:9" ht="26.25" customHeight="1">
      <c r="A19" s="949"/>
      <c r="B19" s="805" t="s">
        <v>508</v>
      </c>
      <c r="C19" s="982"/>
      <c r="D19" s="958"/>
      <c r="E19" s="960"/>
      <c r="F19" s="71"/>
      <c r="G19" s="71"/>
      <c r="H19" s="71"/>
      <c r="I19" s="779"/>
    </row>
    <row r="20" spans="1:9" ht="26.25" customHeight="1">
      <c r="A20" s="948">
        <v>8</v>
      </c>
      <c r="B20" s="804" t="s">
        <v>241</v>
      </c>
      <c r="C20" s="956"/>
      <c r="D20" s="957">
        <f>IF(HIDDEN!I1=1, -'12. RL Investīciju n.pl.'!G36, D9-D18)</f>
        <v>0</v>
      </c>
      <c r="E20" s="959" t="s">
        <v>384</v>
      </c>
      <c r="F20" s="71"/>
      <c r="G20" s="71"/>
      <c r="H20" s="71"/>
      <c r="I20" s="779"/>
    </row>
    <row r="21" spans="1:9" ht="26.25" customHeight="1">
      <c r="A21" s="949"/>
      <c r="B21" s="805" t="s">
        <v>509</v>
      </c>
      <c r="C21" s="956"/>
      <c r="D21" s="958"/>
      <c r="E21" s="960"/>
      <c r="F21" s="71"/>
      <c r="G21" s="71"/>
      <c r="H21" s="71"/>
      <c r="I21" s="779"/>
    </row>
    <row r="22" spans="1:9" ht="26.25" customHeight="1">
      <c r="A22" s="948">
        <v>9</v>
      </c>
      <c r="B22" s="804" t="s">
        <v>242</v>
      </c>
      <c r="C22" s="950" t="e">
        <f>D20/D9</f>
        <v>#DIV/0!</v>
      </c>
      <c r="D22" s="951"/>
      <c r="E22" s="959" t="s">
        <v>384</v>
      </c>
      <c r="F22" s="71"/>
      <c r="G22" s="71"/>
      <c r="H22" s="71"/>
      <c r="I22" s="779"/>
    </row>
    <row r="23" spans="1:9" ht="26.25" customHeight="1">
      <c r="A23" s="949"/>
      <c r="B23" s="805" t="s">
        <v>510</v>
      </c>
      <c r="C23" s="952"/>
      <c r="D23" s="953"/>
      <c r="E23" s="960"/>
      <c r="F23" s="71"/>
      <c r="G23" s="71"/>
      <c r="H23" s="71"/>
      <c r="I23" s="779"/>
    </row>
    <row r="24" spans="1:9" ht="26.25" customHeight="1">
      <c r="A24" s="948">
        <v>10</v>
      </c>
      <c r="B24" s="804" t="s">
        <v>243</v>
      </c>
      <c r="C24" s="950" t="e">
        <f>C22*'8. AL budžets kopā'!D62</f>
        <v>#DIV/0!</v>
      </c>
      <c r="D24" s="951"/>
      <c r="E24" s="954" t="s">
        <v>365</v>
      </c>
      <c r="F24" s="71"/>
      <c r="G24" s="71"/>
      <c r="H24" s="71"/>
      <c r="I24" s="779"/>
    </row>
    <row r="25" spans="1:9" ht="26.25" customHeight="1">
      <c r="A25" s="949"/>
      <c r="B25" s="805" t="s">
        <v>511</v>
      </c>
      <c r="C25" s="952"/>
      <c r="D25" s="953"/>
      <c r="E25" s="955"/>
      <c r="F25" s="806"/>
      <c r="G25" s="71"/>
      <c r="H25" s="71"/>
      <c r="I25" s="779"/>
    </row>
    <row r="26" spans="1:9">
      <c r="A26" s="71"/>
      <c r="B26" s="71"/>
      <c r="C26" s="71"/>
      <c r="D26" s="71"/>
      <c r="E26" s="71"/>
      <c r="F26" s="71"/>
      <c r="G26" s="71"/>
      <c r="H26" s="71"/>
      <c r="I26" s="779"/>
    </row>
    <row r="27" spans="1:9" ht="12.75" customHeight="1">
      <c r="A27" s="978" t="s">
        <v>244</v>
      </c>
      <c r="B27" s="979"/>
      <c r="C27" s="979"/>
      <c r="D27" s="979"/>
      <c r="E27" s="979"/>
      <c r="F27" s="979"/>
      <c r="G27" s="980"/>
      <c r="H27" s="71"/>
      <c r="I27" s="779"/>
    </row>
    <row r="28" spans="1:9">
      <c r="A28" s="976"/>
      <c r="B28" s="974"/>
      <c r="C28" s="974" t="s">
        <v>430</v>
      </c>
      <c r="D28" s="974"/>
      <c r="E28" s="783" t="s">
        <v>431</v>
      </c>
      <c r="F28" s="783"/>
      <c r="G28" s="807" t="s">
        <v>234</v>
      </c>
      <c r="H28" s="71"/>
      <c r="I28" s="779"/>
    </row>
    <row r="29" spans="1:9" ht="18.75" customHeight="1">
      <c r="A29" s="977"/>
      <c r="B29" s="975"/>
      <c r="C29" s="975" t="s">
        <v>245</v>
      </c>
      <c r="D29" s="975"/>
      <c r="E29" s="755" t="s">
        <v>246</v>
      </c>
      <c r="F29" s="755"/>
      <c r="G29" s="808" t="s">
        <v>295</v>
      </c>
      <c r="H29" s="71"/>
      <c r="I29" s="779"/>
    </row>
    <row r="30" spans="1:9">
      <c r="A30" s="809">
        <v>1</v>
      </c>
      <c r="B30" s="810" t="s">
        <v>251</v>
      </c>
      <c r="C30" s="811" t="e">
        <f>'12. RL Investīciju n.pl.'!F35</f>
        <v>#NUM!</v>
      </c>
      <c r="D30" s="812" t="s">
        <v>247</v>
      </c>
      <c r="E30" s="813" t="e">
        <f>'11. RL Kapitāla naudas plūsma'!G40</f>
        <v>#VALUE!</v>
      </c>
      <c r="F30" s="812" t="s">
        <v>248</v>
      </c>
      <c r="G30" s="963" t="s">
        <v>420</v>
      </c>
      <c r="H30" s="71"/>
      <c r="I30" s="779"/>
    </row>
    <row r="31" spans="1:9">
      <c r="A31" s="814">
        <v>2</v>
      </c>
      <c r="B31" s="815" t="s">
        <v>252</v>
      </c>
      <c r="C31" s="798">
        <f>'12. RL Investīciju n.pl.'!F34</f>
        <v>0</v>
      </c>
      <c r="D31" s="816" t="s">
        <v>249</v>
      </c>
      <c r="E31" s="798" t="e">
        <f>'11. RL Kapitāla naudas plūsma'!G39</f>
        <v>#DIV/0!</v>
      </c>
      <c r="F31" s="812" t="s">
        <v>250</v>
      </c>
      <c r="G31" s="964"/>
      <c r="H31" s="71"/>
      <c r="I31" s="779"/>
    </row>
    <row r="32" spans="1:9">
      <c r="A32" s="71"/>
      <c r="B32" s="71"/>
      <c r="C32" s="71"/>
      <c r="D32" s="71"/>
      <c r="E32" s="71"/>
      <c r="F32" s="779"/>
      <c r="G32" s="779"/>
      <c r="H32" s="71"/>
      <c r="I32" s="779"/>
    </row>
    <row r="33" spans="1:9">
      <c r="A33" s="71"/>
      <c r="B33" s="71"/>
      <c r="C33" s="71"/>
      <c r="D33" s="71"/>
      <c r="E33" s="71"/>
      <c r="F33" s="71"/>
      <c r="G33" s="71"/>
      <c r="H33" s="71"/>
      <c r="I33" s="779"/>
    </row>
    <row r="34" spans="1:9">
      <c r="A34" s="71"/>
      <c r="B34" s="71"/>
      <c r="C34" s="71"/>
      <c r="D34" s="71"/>
      <c r="E34" s="71"/>
      <c r="F34" s="71"/>
      <c r="G34" s="71"/>
      <c r="H34" s="71"/>
      <c r="I34" s="779"/>
    </row>
    <row r="35" spans="1:9">
      <c r="A35" s="71"/>
      <c r="B35" s="518" t="s">
        <v>442</v>
      </c>
      <c r="C35" s="71"/>
      <c r="D35" s="71"/>
      <c r="E35" s="71"/>
      <c r="F35" s="71"/>
      <c r="G35" s="71"/>
      <c r="H35" s="71"/>
      <c r="I35" s="779"/>
    </row>
    <row r="36" spans="1:9">
      <c r="A36" s="71"/>
      <c r="B36" s="71"/>
      <c r="C36" s="71"/>
      <c r="D36" s="71"/>
      <c r="E36" s="71"/>
      <c r="F36" s="779"/>
      <c r="G36" s="779"/>
      <c r="H36" s="779"/>
      <c r="I36" s="779"/>
    </row>
    <row r="37" spans="1:9">
      <c r="A37" s="779"/>
      <c r="B37" s="779"/>
      <c r="C37" s="779"/>
      <c r="D37" s="779"/>
      <c r="E37" s="779"/>
      <c r="F37" s="779"/>
      <c r="G37" s="779"/>
      <c r="H37" s="779"/>
      <c r="I37" s="779"/>
    </row>
    <row r="38" spans="1:9">
      <c r="A38" s="779"/>
      <c r="B38" s="779"/>
      <c r="C38" s="779"/>
      <c r="D38" s="779"/>
      <c r="E38" s="779"/>
      <c r="F38" s="779"/>
      <c r="G38" s="779"/>
      <c r="H38" s="779"/>
      <c r="I38" s="779"/>
    </row>
    <row r="39" spans="1:9">
      <c r="A39" s="779"/>
      <c r="B39" s="779"/>
      <c r="C39" s="779"/>
      <c r="D39" s="779"/>
      <c r="E39" s="779"/>
      <c r="F39" s="779"/>
      <c r="G39" s="779"/>
      <c r="H39" s="779"/>
      <c r="I39" s="779"/>
    </row>
    <row r="40" spans="1:9">
      <c r="A40" s="779"/>
      <c r="B40" s="779"/>
      <c r="C40" s="779"/>
      <c r="D40" s="779"/>
      <c r="E40" s="779"/>
      <c r="F40" s="779"/>
      <c r="G40" s="779"/>
      <c r="H40" s="779"/>
      <c r="I40" s="779"/>
    </row>
    <row r="41" spans="1:9">
      <c r="A41" s="779"/>
      <c r="B41" s="779"/>
      <c r="C41" s="779"/>
      <c r="D41" s="779"/>
      <c r="E41" s="779"/>
      <c r="F41" s="779"/>
      <c r="G41" s="779"/>
      <c r="H41" s="779"/>
      <c r="I41" s="779"/>
    </row>
    <row r="42" spans="1:9">
      <c r="A42" s="779"/>
      <c r="B42" s="779"/>
      <c r="C42" s="779"/>
      <c r="D42" s="779"/>
      <c r="E42" s="779"/>
      <c r="F42" s="779"/>
      <c r="G42" s="779"/>
      <c r="H42" s="779"/>
      <c r="I42" s="779"/>
    </row>
    <row r="43" spans="1:9">
      <c r="A43" s="779"/>
      <c r="B43" s="779"/>
      <c r="C43" s="779"/>
      <c r="D43" s="779"/>
      <c r="E43" s="779"/>
      <c r="F43" s="779"/>
      <c r="G43" s="779"/>
      <c r="H43" s="779"/>
      <c r="I43" s="779"/>
    </row>
    <row r="44" spans="1:9">
      <c r="A44" s="779"/>
      <c r="B44" s="779"/>
      <c r="C44" s="779"/>
      <c r="D44" s="779"/>
      <c r="E44" s="779"/>
      <c r="F44" s="779"/>
      <c r="G44" s="779"/>
      <c r="H44" s="779"/>
      <c r="I44" s="779"/>
    </row>
    <row r="45" spans="1:9" ht="12.75" customHeight="1">
      <c r="A45" s="779"/>
      <c r="B45" s="779"/>
      <c r="C45" s="779"/>
      <c r="D45" s="779"/>
      <c r="E45" s="779"/>
      <c r="F45" s="779"/>
      <c r="G45" s="779"/>
      <c r="H45" s="779"/>
      <c r="I45" s="779"/>
    </row>
    <row r="46" spans="1:9">
      <c r="A46" s="779"/>
      <c r="B46" s="779"/>
      <c r="C46" s="779"/>
      <c r="D46" s="779"/>
      <c r="E46" s="779"/>
      <c r="F46" s="779"/>
      <c r="G46" s="779"/>
      <c r="H46" s="779"/>
      <c r="I46" s="779"/>
    </row>
    <row r="47" spans="1:9">
      <c r="A47" s="779"/>
      <c r="B47" s="779"/>
      <c r="C47" s="779"/>
      <c r="D47" s="779"/>
      <c r="E47" s="779"/>
      <c r="F47" s="779"/>
      <c r="G47" s="779"/>
      <c r="H47" s="779"/>
      <c r="I47" s="779"/>
    </row>
    <row r="48" spans="1:9" ht="38.25" customHeight="1">
      <c r="A48" s="779"/>
      <c r="B48" s="779"/>
      <c r="C48" s="779"/>
      <c r="D48" s="779"/>
      <c r="E48" s="779"/>
      <c r="F48" s="779"/>
      <c r="G48" s="779"/>
      <c r="H48" s="779"/>
      <c r="I48" s="779"/>
    </row>
    <row r="49" spans="1:9">
      <c r="A49" s="779"/>
      <c r="B49" s="779"/>
      <c r="C49" s="779"/>
      <c r="D49" s="779"/>
      <c r="E49" s="779"/>
      <c r="F49" s="779"/>
      <c r="G49" s="779"/>
      <c r="H49" s="779"/>
      <c r="I49" s="779"/>
    </row>
    <row r="50" spans="1:9">
      <c r="A50" s="779"/>
      <c r="B50" s="779"/>
      <c r="C50" s="779"/>
      <c r="D50" s="779"/>
      <c r="E50" s="779"/>
      <c r="F50" s="779"/>
      <c r="G50" s="779"/>
      <c r="H50" s="779"/>
      <c r="I50" s="779"/>
    </row>
    <row r="51" spans="1:9">
      <c r="H51" s="779"/>
      <c r="I51" s="779"/>
    </row>
  </sheetData>
  <sheetProtection password="9929" sheet="1" objects="1" scenarios="1"/>
  <mergeCells count="26">
    <mergeCell ref="A13:E13"/>
    <mergeCell ref="G30:G31"/>
    <mergeCell ref="A1:C1"/>
    <mergeCell ref="A2:C2"/>
    <mergeCell ref="D7:E8"/>
    <mergeCell ref="A4:G4"/>
    <mergeCell ref="A15:G15"/>
    <mergeCell ref="C28:D28"/>
    <mergeCell ref="C29:D29"/>
    <mergeCell ref="A28:B28"/>
    <mergeCell ref="A29:B29"/>
    <mergeCell ref="A27:G27"/>
    <mergeCell ref="A18:A19"/>
    <mergeCell ref="C18:C19"/>
    <mergeCell ref="D18:D19"/>
    <mergeCell ref="E18:E19"/>
    <mergeCell ref="A24:A25"/>
    <mergeCell ref="C24:D25"/>
    <mergeCell ref="E24:E25"/>
    <mergeCell ref="A20:A21"/>
    <mergeCell ref="C20:C21"/>
    <mergeCell ref="D20:D21"/>
    <mergeCell ref="E20:E21"/>
    <mergeCell ref="A22:A23"/>
    <mergeCell ref="C22:D23"/>
    <mergeCell ref="E22:E23"/>
  </mergeCells>
  <hyperlinks>
    <hyperlink ref="B12" r:id="rId1" display="http://eur-lex.europa.eu/eli/reg/2014/480?locale=LV"/>
    <hyperlink ref="A15" r:id="rId2" display="http://eur-lex.europa.eu/eli/reg/2013/1303?locale=LV"/>
  </hyperlinks>
  <pageMargins left="0.7" right="0.7" top="0.75" bottom="0.75" header="0.3" footer="0.3"/>
  <pageSetup paperSize="8" scale="99" orientation="landscape" r:id="rId3"/>
</worksheet>
</file>

<file path=xl/worksheets/sheet23.xml><?xml version="1.0" encoding="utf-8"?>
<worksheet xmlns="http://schemas.openxmlformats.org/spreadsheetml/2006/main" xmlns:r="http://schemas.openxmlformats.org/officeDocument/2006/relationships">
  <sheetPr codeName="Sheet37">
    <pageSetUpPr fitToPage="1"/>
  </sheetPr>
  <dimension ref="A1:I46"/>
  <sheetViews>
    <sheetView showGridLines="0" zoomScale="85" zoomScaleNormal="85" workbookViewId="0">
      <selection sqref="A1:C1"/>
    </sheetView>
  </sheetViews>
  <sheetFormatPr defaultRowHeight="12.75"/>
  <cols>
    <col min="1" max="1" width="38.42578125" style="780" customWidth="1"/>
    <col min="2" max="2" width="33.85546875" style="780" customWidth="1"/>
    <col min="3" max="3" width="28.28515625" style="780" customWidth="1"/>
    <col min="4" max="4" width="21.7109375" style="780" customWidth="1"/>
    <col min="5" max="16384" width="9.140625" style="780"/>
  </cols>
  <sheetData>
    <row r="1" spans="1:9" ht="26.25">
      <c r="A1" s="935" t="s">
        <v>293</v>
      </c>
      <c r="B1" s="935"/>
      <c r="C1" s="935"/>
      <c r="D1" s="779"/>
      <c r="E1" s="779"/>
      <c r="F1" s="779"/>
      <c r="G1" s="779"/>
      <c r="H1" s="779"/>
      <c r="I1" s="779"/>
    </row>
    <row r="2" spans="1:9" s="819" customFormat="1" ht="24.95" customHeight="1">
      <c r="A2" s="817" t="s">
        <v>272</v>
      </c>
      <c r="B2" s="818"/>
      <c r="C2" s="818"/>
      <c r="D2" s="818"/>
      <c r="E2" s="818"/>
      <c r="F2" s="818"/>
      <c r="G2" s="818"/>
      <c r="H2" s="818"/>
      <c r="I2" s="818"/>
    </row>
    <row r="3" spans="1:9" ht="12.75" customHeight="1">
      <c r="A3" s="820" t="s">
        <v>271</v>
      </c>
      <c r="B3" s="821"/>
      <c r="C3" s="821"/>
      <c r="D3" s="822"/>
      <c r="E3" s="779"/>
      <c r="F3" s="779"/>
      <c r="G3" s="779"/>
      <c r="H3" s="779"/>
      <c r="I3" s="779"/>
    </row>
    <row r="4" spans="1:9" s="779" customFormat="1" ht="12.75" customHeight="1">
      <c r="A4" s="670"/>
      <c r="B4" s="670"/>
      <c r="C4" s="670"/>
      <c r="D4" s="670"/>
    </row>
    <row r="5" spans="1:9" ht="28.5" customHeight="1">
      <c r="A5" s="823" t="s">
        <v>253</v>
      </c>
      <c r="B5" s="824" t="s">
        <v>254</v>
      </c>
      <c r="C5" s="825" t="s">
        <v>296</v>
      </c>
      <c r="D5" s="826" t="s">
        <v>255</v>
      </c>
      <c r="E5" s="779"/>
      <c r="F5" s="779"/>
      <c r="G5" s="779"/>
      <c r="H5" s="779"/>
      <c r="I5" s="779"/>
    </row>
    <row r="6" spans="1:9">
      <c r="A6" s="827" t="str">
        <f>'5. DL soc.econom. analīze'!B7</f>
        <v>Ieguvums ...</v>
      </c>
      <c r="B6" s="848"/>
      <c r="C6" s="828">
        <f>'13. RL Sociālekonomiskā an.'!AJ20</f>
        <v>0</v>
      </c>
      <c r="D6" s="829" t="e">
        <f>C6/$C$15</f>
        <v>#DIV/0!</v>
      </c>
      <c r="E6" s="830"/>
      <c r="F6" s="779"/>
      <c r="G6" s="779"/>
      <c r="H6" s="779"/>
      <c r="I6" s="779"/>
    </row>
    <row r="7" spans="1:9">
      <c r="A7" s="827" t="str">
        <f>'5. DL soc.econom. analīze'!B8</f>
        <v>Ieguvums ...</v>
      </c>
      <c r="B7" s="849"/>
      <c r="C7" s="828">
        <f>'13. RL Sociālekonomiskā an.'!AJ21</f>
        <v>0</v>
      </c>
      <c r="D7" s="829" t="e">
        <f t="shared" ref="D7:D14" si="0">C7/$C$15</f>
        <v>#DIV/0!</v>
      </c>
      <c r="E7" s="830"/>
      <c r="F7" s="779"/>
      <c r="G7" s="779"/>
      <c r="H7" s="779"/>
      <c r="I7" s="779"/>
    </row>
    <row r="8" spans="1:9">
      <c r="A8" s="827" t="str">
        <f>'5. DL soc.econom. analīze'!B9</f>
        <v>Ieguvums ...</v>
      </c>
      <c r="B8" s="849"/>
      <c r="C8" s="828">
        <f>'13. RL Sociālekonomiskā an.'!AJ22</f>
        <v>0</v>
      </c>
      <c r="D8" s="829" t="e">
        <f t="shared" si="0"/>
        <v>#DIV/0!</v>
      </c>
      <c r="E8" s="830"/>
      <c r="F8" s="779"/>
      <c r="G8" s="779"/>
      <c r="H8" s="779"/>
      <c r="I8" s="779"/>
    </row>
    <row r="9" spans="1:9">
      <c r="A9" s="827" t="str">
        <f>'5. DL soc.econom. analīze'!B10</f>
        <v>Ieguvums ...</v>
      </c>
      <c r="B9" s="849"/>
      <c r="C9" s="828">
        <f>'13. RL Sociālekonomiskā an.'!AJ23</f>
        <v>0</v>
      </c>
      <c r="D9" s="829" t="e">
        <f t="shared" si="0"/>
        <v>#DIV/0!</v>
      </c>
      <c r="E9" s="830"/>
      <c r="F9" s="779"/>
      <c r="G9" s="779"/>
      <c r="H9" s="779"/>
      <c r="I9" s="779"/>
    </row>
    <row r="10" spans="1:9">
      <c r="A10" s="827" t="str">
        <f>'5. DL soc.econom. analīze'!B11</f>
        <v>Ieguvums ...</v>
      </c>
      <c r="B10" s="849"/>
      <c r="C10" s="828">
        <f>'13. RL Sociālekonomiskā an.'!AJ24</f>
        <v>0</v>
      </c>
      <c r="D10" s="829" t="e">
        <f t="shared" si="0"/>
        <v>#DIV/0!</v>
      </c>
      <c r="E10" s="830"/>
      <c r="F10" s="779"/>
      <c r="G10" s="779"/>
      <c r="H10" s="779"/>
      <c r="I10" s="779"/>
    </row>
    <row r="11" spans="1:9">
      <c r="A11" s="827" t="str">
        <f>'5. DL soc.econom. analīze'!B12</f>
        <v>Ieguvums ...</v>
      </c>
      <c r="B11" s="849"/>
      <c r="C11" s="828">
        <f>'13. RL Sociālekonomiskā an.'!AJ25</f>
        <v>0</v>
      </c>
      <c r="D11" s="829" t="e">
        <f t="shared" si="0"/>
        <v>#DIV/0!</v>
      </c>
      <c r="E11" s="830"/>
      <c r="F11" s="779"/>
      <c r="G11" s="779"/>
      <c r="H11" s="779"/>
      <c r="I11" s="779"/>
    </row>
    <row r="12" spans="1:9">
      <c r="A12" s="827" t="str">
        <f>'5. DL soc.econom. analīze'!B13</f>
        <v>Ieguvums ...</v>
      </c>
      <c r="B12" s="849"/>
      <c r="C12" s="828">
        <f>'13. RL Sociālekonomiskā an.'!AJ26</f>
        <v>0</v>
      </c>
      <c r="D12" s="829" t="e">
        <f t="shared" si="0"/>
        <v>#DIV/0!</v>
      </c>
      <c r="E12" s="830"/>
      <c r="F12" s="779"/>
      <c r="G12" s="779"/>
      <c r="H12" s="779"/>
      <c r="I12" s="779"/>
    </row>
    <row r="13" spans="1:9">
      <c r="A13" s="827" t="str">
        <f>'5. DL soc.econom. analīze'!B14</f>
        <v>Ieguvums ...</v>
      </c>
      <c r="B13" s="849"/>
      <c r="C13" s="828">
        <f>'13. RL Sociālekonomiskā an.'!AJ27</f>
        <v>0</v>
      </c>
      <c r="D13" s="829" t="e">
        <f t="shared" si="0"/>
        <v>#DIV/0!</v>
      </c>
      <c r="E13" s="830"/>
      <c r="F13" s="779"/>
      <c r="G13" s="779"/>
      <c r="H13" s="779"/>
      <c r="I13" s="779"/>
    </row>
    <row r="14" spans="1:9">
      <c r="A14" s="827" t="str">
        <f>'5. DL soc.econom. analīze'!B15</f>
        <v>Ieguvums ...</v>
      </c>
      <c r="B14" s="850"/>
      <c r="C14" s="828">
        <f>'13. RL Sociālekonomiskā an.'!AJ28</f>
        <v>0</v>
      </c>
      <c r="D14" s="829" t="e">
        <f t="shared" si="0"/>
        <v>#DIV/0!</v>
      </c>
      <c r="E14" s="830"/>
      <c r="F14" s="779"/>
      <c r="G14" s="779"/>
      <c r="H14" s="779"/>
      <c r="I14" s="779"/>
    </row>
    <row r="15" spans="1:9">
      <c r="A15" s="831" t="s">
        <v>2</v>
      </c>
      <c r="B15" s="832"/>
      <c r="C15" s="833">
        <f>SUM(C6:C14)</f>
        <v>0</v>
      </c>
      <c r="D15" s="834">
        <v>1</v>
      </c>
      <c r="E15" s="830"/>
      <c r="F15" s="779"/>
      <c r="G15" s="779"/>
      <c r="H15" s="779"/>
      <c r="I15" s="779"/>
    </row>
    <row r="16" spans="1:9" ht="25.5" customHeight="1">
      <c r="A16" s="835" t="s">
        <v>210</v>
      </c>
      <c r="B16" s="825" t="s">
        <v>254</v>
      </c>
      <c r="C16" s="825" t="s">
        <v>297</v>
      </c>
      <c r="D16" s="836" t="s">
        <v>256</v>
      </c>
      <c r="E16" s="830"/>
      <c r="F16" s="779"/>
      <c r="G16" s="779"/>
      <c r="H16" s="779"/>
      <c r="I16" s="779"/>
    </row>
    <row r="17" spans="1:9">
      <c r="A17" s="827" t="str">
        <f>'5. DL soc.econom. analīze'!B17</f>
        <v>Zaudējumi...</v>
      </c>
      <c r="B17" s="849"/>
      <c r="C17" s="837">
        <f>'13. RL Sociālekonomiskā an.'!AJ32</f>
        <v>0</v>
      </c>
      <c r="D17" s="829" t="e">
        <f>C17/$C$26</f>
        <v>#DIV/0!</v>
      </c>
      <c r="E17" s="830"/>
      <c r="F17" s="779"/>
      <c r="G17" s="779"/>
      <c r="H17" s="779"/>
      <c r="I17" s="779"/>
    </row>
    <row r="18" spans="1:9">
      <c r="A18" s="827" t="str">
        <f>'5. DL soc.econom. analīze'!B18</f>
        <v>Zaudējumi...</v>
      </c>
      <c r="B18" s="849"/>
      <c r="C18" s="837">
        <f>'13. RL Sociālekonomiskā an.'!AJ33</f>
        <v>0</v>
      </c>
      <c r="D18" s="829" t="e">
        <f t="shared" ref="D18:D25" si="1">C18/$C$26</f>
        <v>#DIV/0!</v>
      </c>
      <c r="E18" s="830"/>
      <c r="F18" s="779"/>
      <c r="G18" s="779"/>
      <c r="H18" s="779"/>
      <c r="I18" s="779"/>
    </row>
    <row r="19" spans="1:9">
      <c r="A19" s="827" t="str">
        <f>'5. DL soc.econom. analīze'!B19</f>
        <v>Zaudējumi...</v>
      </c>
      <c r="B19" s="849"/>
      <c r="C19" s="837">
        <f>'13. RL Sociālekonomiskā an.'!AJ34</f>
        <v>0</v>
      </c>
      <c r="D19" s="829" t="e">
        <f t="shared" si="1"/>
        <v>#DIV/0!</v>
      </c>
      <c r="E19" s="830"/>
      <c r="F19" s="779"/>
      <c r="G19" s="779"/>
      <c r="H19" s="779"/>
      <c r="I19" s="779"/>
    </row>
    <row r="20" spans="1:9">
      <c r="A20" s="827" t="str">
        <f>'5. DL soc.econom. analīze'!B20</f>
        <v>Zaudējumi...</v>
      </c>
      <c r="B20" s="849"/>
      <c r="C20" s="837">
        <f>'13. RL Sociālekonomiskā an.'!AJ35</f>
        <v>0</v>
      </c>
      <c r="D20" s="829" t="e">
        <f t="shared" si="1"/>
        <v>#DIV/0!</v>
      </c>
      <c r="E20" s="830"/>
      <c r="F20" s="779"/>
      <c r="G20" s="779"/>
      <c r="H20" s="779"/>
      <c r="I20" s="779"/>
    </row>
    <row r="21" spans="1:9">
      <c r="A21" s="827" t="str">
        <f>'5. DL soc.econom. analīze'!B21</f>
        <v>Zaudējumi...</v>
      </c>
      <c r="B21" s="849"/>
      <c r="C21" s="837">
        <f>'13. RL Sociālekonomiskā an.'!AJ36</f>
        <v>0</v>
      </c>
      <c r="D21" s="829" t="e">
        <f t="shared" si="1"/>
        <v>#DIV/0!</v>
      </c>
      <c r="E21" s="830"/>
      <c r="F21" s="779"/>
      <c r="G21" s="779"/>
      <c r="H21" s="779"/>
      <c r="I21" s="779"/>
    </row>
    <row r="22" spans="1:9">
      <c r="A22" s="827" t="str">
        <f>'5. DL soc.econom. analīze'!B22</f>
        <v>Zaudējumi...</v>
      </c>
      <c r="B22" s="849"/>
      <c r="C22" s="837">
        <f>'13. RL Sociālekonomiskā an.'!AJ37</f>
        <v>0</v>
      </c>
      <c r="D22" s="829" t="e">
        <f t="shared" si="1"/>
        <v>#DIV/0!</v>
      </c>
      <c r="E22" s="830"/>
      <c r="F22" s="779"/>
      <c r="G22" s="779"/>
      <c r="H22" s="779"/>
      <c r="I22" s="779"/>
    </row>
    <row r="23" spans="1:9">
      <c r="A23" s="827" t="str">
        <f>'5. DL soc.econom. analīze'!B23</f>
        <v>Zaudējumi...</v>
      </c>
      <c r="B23" s="849"/>
      <c r="C23" s="837">
        <f>'13. RL Sociālekonomiskā an.'!AJ38</f>
        <v>0</v>
      </c>
      <c r="D23" s="829" t="e">
        <f t="shared" si="1"/>
        <v>#DIV/0!</v>
      </c>
      <c r="E23" s="830"/>
      <c r="F23" s="779"/>
      <c r="G23" s="779"/>
      <c r="H23" s="779"/>
      <c r="I23" s="779"/>
    </row>
    <row r="24" spans="1:9">
      <c r="A24" s="827" t="str">
        <f>'5. DL soc.econom. analīze'!B24</f>
        <v>Zaudējumi...</v>
      </c>
      <c r="B24" s="849"/>
      <c r="C24" s="837">
        <f>'13. RL Sociālekonomiskā an.'!AJ39</f>
        <v>0</v>
      </c>
      <c r="D24" s="829" t="e">
        <f t="shared" si="1"/>
        <v>#DIV/0!</v>
      </c>
      <c r="E24" s="830"/>
      <c r="F24" s="779"/>
      <c r="G24" s="779"/>
      <c r="H24" s="779"/>
      <c r="I24" s="779"/>
    </row>
    <row r="25" spans="1:9">
      <c r="A25" s="827" t="str">
        <f>'5. DL soc.econom. analīze'!B25</f>
        <v>Zaudējumi...</v>
      </c>
      <c r="B25" s="851"/>
      <c r="C25" s="837">
        <f>'13. RL Sociālekonomiskā an.'!AJ40</f>
        <v>0</v>
      </c>
      <c r="D25" s="829" t="e">
        <f t="shared" si="1"/>
        <v>#DIV/0!</v>
      </c>
      <c r="E25" s="830"/>
      <c r="F25" s="779"/>
      <c r="G25" s="779"/>
      <c r="H25" s="779"/>
      <c r="I25" s="779"/>
    </row>
    <row r="26" spans="1:9">
      <c r="A26" s="831" t="s">
        <v>2</v>
      </c>
      <c r="B26" s="832"/>
      <c r="C26" s="838">
        <f>SUM(C17:C25)</f>
        <v>0</v>
      </c>
      <c r="D26" s="834">
        <v>1</v>
      </c>
      <c r="E26" s="830"/>
      <c r="F26" s="779"/>
      <c r="G26" s="779"/>
      <c r="H26" s="779"/>
      <c r="I26" s="779"/>
    </row>
    <row r="27" spans="1:9">
      <c r="A27" s="71"/>
      <c r="B27" s="71"/>
      <c r="C27" s="71"/>
      <c r="D27" s="71"/>
      <c r="E27" s="71"/>
      <c r="F27" s="779"/>
      <c r="G27" s="779"/>
      <c r="H27" s="779"/>
      <c r="I27" s="779"/>
    </row>
    <row r="28" spans="1:9">
      <c r="A28" s="986" t="s">
        <v>257</v>
      </c>
      <c r="B28" s="987"/>
      <c r="C28" s="987"/>
      <c r="D28" s="988"/>
      <c r="E28" s="71"/>
      <c r="F28" s="779"/>
      <c r="G28" s="779"/>
      <c r="H28" s="779"/>
      <c r="I28" s="779"/>
    </row>
    <row r="29" spans="1:9">
      <c r="A29" s="839"/>
      <c r="B29" s="840"/>
      <c r="C29" s="840"/>
      <c r="D29" s="841"/>
      <c r="E29" s="71"/>
      <c r="F29" s="779"/>
      <c r="G29" s="779"/>
      <c r="H29" s="779"/>
      <c r="I29" s="779"/>
    </row>
    <row r="30" spans="1:9">
      <c r="A30" s="842" t="s">
        <v>258</v>
      </c>
      <c r="B30" s="843" t="s">
        <v>230</v>
      </c>
      <c r="C30" s="984" t="s">
        <v>234</v>
      </c>
      <c r="D30" s="985"/>
      <c r="E30" s="71"/>
      <c r="F30" s="779"/>
      <c r="G30" s="779"/>
      <c r="H30" s="779"/>
      <c r="I30" s="779"/>
    </row>
    <row r="31" spans="1:9">
      <c r="A31" s="758" t="s">
        <v>259</v>
      </c>
      <c r="B31" s="844">
        <f>'13. RL Sociālekonomiskā an.'!F16</f>
        <v>0.05</v>
      </c>
      <c r="C31" s="983" t="s">
        <v>371</v>
      </c>
      <c r="D31" s="983"/>
      <c r="E31" s="71"/>
      <c r="F31" s="779"/>
      <c r="G31" s="779"/>
      <c r="H31" s="779"/>
      <c r="I31" s="779"/>
    </row>
    <row r="32" spans="1:9">
      <c r="A32" s="758" t="s">
        <v>260</v>
      </c>
      <c r="B32" s="813" t="e">
        <f>'13. RL Sociālekonomiskā an.'!G59</f>
        <v>#NUM!</v>
      </c>
      <c r="C32" s="983" t="s">
        <v>371</v>
      </c>
      <c r="D32" s="983"/>
      <c r="E32" s="518" t="e">
        <f>IF(B32&gt;5%," ","ERR jābūt lielākai par 5%!")</f>
        <v>#NUM!</v>
      </c>
      <c r="F32" s="779"/>
      <c r="G32" s="779"/>
      <c r="H32" s="779"/>
      <c r="I32" s="779"/>
    </row>
    <row r="33" spans="1:9">
      <c r="A33" s="758" t="s">
        <v>261</v>
      </c>
      <c r="B33" s="845">
        <f>'13. RL Sociālekonomiskā an.'!G58</f>
        <v>0</v>
      </c>
      <c r="C33" s="983" t="s">
        <v>371</v>
      </c>
      <c r="D33" s="983"/>
      <c r="E33" s="518" t="str">
        <f>IF(B33&gt;0," ","ENPV jābūt pozitīvai!")</f>
        <v>ENPV jābūt pozitīvai!</v>
      </c>
      <c r="F33" s="779"/>
      <c r="G33" s="779"/>
      <c r="H33" s="779"/>
      <c r="I33" s="779"/>
    </row>
    <row r="34" spans="1:9">
      <c r="A34" s="846" t="s">
        <v>262</v>
      </c>
      <c r="B34" s="847" t="e">
        <f>'13. RL Sociālekonomiskā an.'!G60</f>
        <v>#DIV/0!</v>
      </c>
      <c r="C34" s="983" t="s">
        <v>371</v>
      </c>
      <c r="D34" s="983"/>
      <c r="E34" s="71"/>
      <c r="F34" s="779"/>
      <c r="G34" s="779"/>
      <c r="H34" s="779"/>
      <c r="I34" s="779"/>
    </row>
    <row r="35" spans="1:9">
      <c r="A35" s="71"/>
      <c r="B35" s="71"/>
      <c r="C35" s="71"/>
      <c r="D35" s="71"/>
      <c r="E35" s="71"/>
      <c r="F35" s="779"/>
      <c r="G35" s="779"/>
      <c r="H35" s="779"/>
      <c r="I35" s="779"/>
    </row>
    <row r="36" spans="1:9">
      <c r="A36" s="779"/>
      <c r="B36" s="779"/>
      <c r="C36" s="779"/>
      <c r="D36" s="779"/>
      <c r="E36" s="779"/>
      <c r="F36" s="779"/>
      <c r="G36" s="779"/>
      <c r="H36" s="779"/>
      <c r="I36" s="779"/>
    </row>
    <row r="37" spans="1:9">
      <c r="A37" s="779"/>
      <c r="B37" s="779"/>
      <c r="C37" s="779"/>
      <c r="D37" s="779"/>
      <c r="E37" s="779"/>
      <c r="F37" s="779"/>
      <c r="G37" s="779"/>
      <c r="H37" s="779"/>
      <c r="I37" s="779"/>
    </row>
    <row r="38" spans="1:9">
      <c r="A38" s="779"/>
      <c r="B38" s="779"/>
      <c r="C38" s="779"/>
      <c r="D38" s="779"/>
      <c r="E38" s="779"/>
      <c r="F38" s="779"/>
      <c r="G38" s="779"/>
      <c r="H38" s="779"/>
      <c r="I38" s="779"/>
    </row>
    <row r="39" spans="1:9">
      <c r="A39" s="779"/>
      <c r="B39" s="779"/>
      <c r="C39" s="779"/>
      <c r="D39" s="779"/>
      <c r="E39" s="779"/>
      <c r="F39" s="779"/>
      <c r="G39" s="779"/>
      <c r="H39" s="779"/>
      <c r="I39" s="779"/>
    </row>
    <row r="40" spans="1:9">
      <c r="A40" s="779"/>
      <c r="B40" s="779"/>
      <c r="C40" s="779"/>
      <c r="D40" s="779"/>
      <c r="E40" s="779"/>
      <c r="F40" s="779"/>
      <c r="G40" s="779"/>
      <c r="H40" s="779"/>
      <c r="I40" s="779"/>
    </row>
    <row r="41" spans="1:9">
      <c r="A41" s="779"/>
      <c r="B41" s="779"/>
      <c r="C41" s="779"/>
      <c r="D41" s="779"/>
      <c r="E41" s="779"/>
      <c r="F41" s="779"/>
      <c r="G41" s="779"/>
      <c r="H41" s="779"/>
      <c r="I41" s="779"/>
    </row>
    <row r="42" spans="1:9">
      <c r="A42" s="779"/>
      <c r="B42" s="779"/>
      <c r="C42" s="779"/>
      <c r="D42" s="779"/>
      <c r="E42" s="779"/>
      <c r="F42" s="779"/>
      <c r="G42" s="779"/>
      <c r="H42" s="779"/>
      <c r="I42" s="779"/>
    </row>
    <row r="43" spans="1:9">
      <c r="D43" s="779"/>
    </row>
    <row r="44" spans="1:9">
      <c r="D44" s="779"/>
    </row>
    <row r="45" spans="1:9">
      <c r="D45" s="779"/>
    </row>
    <row r="46" spans="1:9">
      <c r="D46" s="779"/>
    </row>
  </sheetData>
  <sheetProtection algorithmName="SHA-512" hashValue="VSd8HIcYYqYJSO3fxa6XveMEv+61zjlw1sbtpKFgS0Wi0/5Kdn+uBvK30C1u6RK2ImvPIm5sxhmO2CxxOvlnkg==" saltValue="2I8AfilZqGcy0mxf7s12mA==" spinCount="100000" sheet="1" objects="1" scenarios="1"/>
  <mergeCells count="7">
    <mergeCell ref="C33:D33"/>
    <mergeCell ref="C34:D34"/>
    <mergeCell ref="C30:D30"/>
    <mergeCell ref="A1:C1"/>
    <mergeCell ref="A28:D28"/>
    <mergeCell ref="C31:D31"/>
    <mergeCell ref="C32:D32"/>
  </mergeCell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sheetPr codeName="Sheet7">
    <tabColor theme="6"/>
    <pageSetUpPr fitToPage="1"/>
  </sheetPr>
  <dimension ref="A1:BQ429"/>
  <sheetViews>
    <sheetView showGridLines="0" zoomScale="80" zoomScaleNormal="80" workbookViewId="0">
      <pane xSplit="2" ySplit="4" topLeftCell="C5" activePane="bottomRight" state="frozen"/>
      <selection pane="topRight" activeCell="C1" sqref="C1"/>
      <selection pane="bottomLeft" activeCell="A5" sqref="A5"/>
      <selection pane="bottomRight" activeCell="I29" sqref="I29:Q29"/>
    </sheetView>
  </sheetViews>
  <sheetFormatPr defaultRowHeight="12.75"/>
  <cols>
    <col min="1" max="1" width="7.7109375" style="39" customWidth="1"/>
    <col min="2" max="2" width="64.140625" style="39" customWidth="1"/>
    <col min="3" max="3" width="10.28515625" style="39" customWidth="1"/>
    <col min="4" max="4" width="12.140625" style="39" customWidth="1"/>
    <col min="5" max="5" width="8.5703125" style="39" customWidth="1"/>
    <col min="6" max="6" width="12.140625" style="39" customWidth="1"/>
    <col min="7" max="7" width="13.28515625" style="39" customWidth="1"/>
    <col min="8" max="8" width="12.42578125" style="39" customWidth="1"/>
    <col min="9" max="9" width="12.85546875" style="39" customWidth="1"/>
    <col min="10" max="10" width="12.85546875" style="39" hidden="1" customWidth="1"/>
    <col min="11" max="11" width="11.28515625" style="39" customWidth="1"/>
    <col min="12" max="12" width="11.28515625" style="39" hidden="1" customWidth="1"/>
    <col min="13" max="13" width="11.28515625" style="39" customWidth="1"/>
    <col min="14" max="14" width="11.28515625" style="39" hidden="1" customWidth="1"/>
    <col min="15" max="15" width="11.28515625" style="39" customWidth="1"/>
    <col min="16" max="16" width="11.28515625" style="39" hidden="1" customWidth="1"/>
    <col min="17" max="17" width="11.28515625" style="39" customWidth="1"/>
    <col min="18" max="18" width="11.28515625" style="39" hidden="1" customWidth="1"/>
    <col min="19" max="19" width="11.28515625" style="39" customWidth="1"/>
    <col min="20" max="20" width="11.28515625" style="39" hidden="1" customWidth="1"/>
    <col min="21" max="21" width="11.28515625" style="39" customWidth="1"/>
    <col min="22" max="22" width="11.28515625" style="39" hidden="1" customWidth="1"/>
    <col min="23" max="23" width="11.28515625" style="39" customWidth="1"/>
    <col min="24" max="24" width="11.28515625" style="39" hidden="1" customWidth="1"/>
    <col min="25" max="25" width="11.28515625" style="39" customWidth="1"/>
    <col min="26" max="26" width="11.28515625" style="39" hidden="1" customWidth="1"/>
    <col min="27" max="69" width="9.140625" style="71"/>
    <col min="70" max="16384" width="9.140625" style="39"/>
  </cols>
  <sheetData>
    <row r="1" spans="1:69" s="514" customFormat="1" ht="27" customHeight="1">
      <c r="A1" s="881" t="s">
        <v>375</v>
      </c>
      <c r="B1" s="881"/>
      <c r="C1" s="858"/>
      <c r="D1" s="881" t="s">
        <v>593</v>
      </c>
      <c r="E1" s="881"/>
      <c r="F1" s="881"/>
      <c r="G1" s="881"/>
      <c r="H1" s="881"/>
      <c r="I1" s="881"/>
      <c r="J1" s="881"/>
      <c r="K1" s="881"/>
      <c r="L1" s="881"/>
      <c r="M1" s="881"/>
      <c r="N1" s="513"/>
      <c r="O1" s="513"/>
      <c r="P1" s="513"/>
      <c r="Q1" s="513"/>
      <c r="R1" s="513"/>
      <c r="S1" s="513"/>
      <c r="T1" s="513"/>
      <c r="U1" s="513"/>
      <c r="V1" s="513"/>
      <c r="W1" s="513"/>
      <c r="X1" s="513"/>
      <c r="Y1" s="513"/>
      <c r="Z1" s="513"/>
      <c r="AA1" s="513"/>
      <c r="AB1" s="513"/>
      <c r="AC1" s="513"/>
      <c r="AD1" s="513"/>
      <c r="AE1" s="513"/>
      <c r="AF1" s="513"/>
      <c r="AG1" s="513"/>
      <c r="AH1" s="513"/>
      <c r="AI1" s="513"/>
      <c r="AJ1" s="513"/>
      <c r="AK1" s="513"/>
      <c r="AL1" s="513"/>
      <c r="AM1" s="513"/>
      <c r="AN1" s="513"/>
      <c r="AO1" s="513"/>
      <c r="AP1" s="513"/>
      <c r="AQ1" s="513"/>
      <c r="AR1" s="513"/>
      <c r="AS1" s="513"/>
      <c r="AT1" s="513"/>
      <c r="AU1" s="513"/>
      <c r="AV1" s="513"/>
      <c r="AW1" s="513"/>
      <c r="AX1" s="513"/>
      <c r="AY1" s="513"/>
      <c r="AZ1" s="513"/>
      <c r="BA1" s="513"/>
      <c r="BB1" s="513"/>
      <c r="BC1" s="513"/>
      <c r="BD1" s="513"/>
      <c r="BE1" s="513"/>
      <c r="BF1" s="513"/>
      <c r="BG1" s="513"/>
      <c r="BH1" s="513"/>
      <c r="BI1" s="513"/>
      <c r="BJ1" s="513"/>
      <c r="BK1" s="513"/>
      <c r="BL1" s="513"/>
      <c r="BM1" s="513"/>
      <c r="BN1" s="513"/>
      <c r="BO1" s="513"/>
      <c r="BP1" s="513"/>
      <c r="BQ1" s="513"/>
    </row>
    <row r="2" spans="1:69" ht="24.95" customHeight="1">
      <c r="A2" s="515" t="s">
        <v>421</v>
      </c>
      <c r="B2" s="515"/>
      <c r="C2" s="884" t="s">
        <v>576</v>
      </c>
      <c r="D2" s="884"/>
      <c r="E2" s="884"/>
      <c r="F2" s="884"/>
      <c r="G2" s="885"/>
      <c r="H2" s="512"/>
      <c r="I2" s="516" t="s">
        <v>595</v>
      </c>
      <c r="J2" s="71"/>
      <c r="K2" s="71"/>
      <c r="L2" s="71"/>
      <c r="M2" s="71"/>
      <c r="N2" s="71"/>
      <c r="O2" s="71"/>
      <c r="P2" s="71"/>
      <c r="Q2" s="71"/>
      <c r="R2" s="71"/>
      <c r="S2" s="71"/>
      <c r="T2" s="71"/>
      <c r="U2" s="71"/>
      <c r="V2" s="71"/>
      <c r="W2" s="71"/>
      <c r="X2" s="71"/>
      <c r="Y2" s="71"/>
      <c r="Z2" s="71"/>
    </row>
    <row r="3" spans="1:69" ht="29.25" customHeight="1">
      <c r="A3" s="882" t="s">
        <v>161</v>
      </c>
      <c r="B3" s="883" t="s">
        <v>185</v>
      </c>
      <c r="C3" s="880" t="s">
        <v>562</v>
      </c>
      <c r="D3" s="879" t="s">
        <v>186</v>
      </c>
      <c r="E3" s="879"/>
      <c r="F3" s="879" t="s">
        <v>203</v>
      </c>
      <c r="G3" s="879"/>
      <c r="H3" s="517"/>
      <c r="I3" s="880" t="s">
        <v>362</v>
      </c>
      <c r="J3" s="880"/>
      <c r="K3" s="879">
        <f>'Dati par projektu, instrukcija'!C9</f>
        <v>0</v>
      </c>
      <c r="L3" s="879"/>
      <c r="M3" s="878">
        <f>K3+1</f>
        <v>1</v>
      </c>
      <c r="N3" s="878"/>
      <c r="O3" s="876">
        <f t="shared" ref="O3" si="0">M3+1</f>
        <v>2</v>
      </c>
      <c r="P3" s="877"/>
      <c r="Q3" s="876">
        <f t="shared" ref="Q3" si="1">O3+1</f>
        <v>3</v>
      </c>
      <c r="R3" s="877"/>
      <c r="S3" s="876">
        <f t="shared" ref="S3" si="2">Q3+1</f>
        <v>4</v>
      </c>
      <c r="T3" s="877"/>
      <c r="U3" s="876">
        <f>S3+1</f>
        <v>5</v>
      </c>
      <c r="V3" s="877"/>
      <c r="W3" s="876">
        <f t="shared" ref="W3" si="3">U3+1</f>
        <v>6</v>
      </c>
      <c r="X3" s="877"/>
      <c r="Y3" s="876">
        <f t="shared" ref="Y3" si="4">W3+1</f>
        <v>7</v>
      </c>
      <c r="Z3" s="877"/>
      <c r="AF3" s="518"/>
      <c r="AG3" s="518"/>
      <c r="AH3" s="518"/>
      <c r="AI3" s="518"/>
      <c r="AJ3" s="518"/>
      <c r="AK3" s="518"/>
      <c r="AL3" s="518"/>
      <c r="AM3" s="518"/>
      <c r="AN3" s="518"/>
      <c r="AO3" s="518"/>
      <c r="AP3" s="518"/>
      <c r="AQ3" s="518"/>
      <c r="AR3" s="518"/>
      <c r="AS3" s="518"/>
      <c r="AT3" s="518"/>
      <c r="AU3" s="518"/>
      <c r="AW3" s="519">
        <v>0.55000000000000004</v>
      </c>
    </row>
    <row r="4" spans="1:69" ht="38.25">
      <c r="A4" s="882"/>
      <c r="B4" s="883" t="s">
        <v>189</v>
      </c>
      <c r="C4" s="880"/>
      <c r="D4" s="520" t="s">
        <v>178</v>
      </c>
      <c r="E4" s="520" t="s">
        <v>15</v>
      </c>
      <c r="F4" s="520" t="s">
        <v>187</v>
      </c>
      <c r="G4" s="520" t="s">
        <v>188</v>
      </c>
      <c r="H4" s="517" t="s">
        <v>206</v>
      </c>
      <c r="I4" s="521" t="s">
        <v>204</v>
      </c>
      <c r="J4" s="521" t="s">
        <v>205</v>
      </c>
      <c r="K4" s="521" t="s">
        <v>204</v>
      </c>
      <c r="L4" s="521" t="s">
        <v>205</v>
      </c>
      <c r="M4" s="521" t="s">
        <v>204</v>
      </c>
      <c r="N4" s="521" t="s">
        <v>205</v>
      </c>
      <c r="O4" s="521" t="s">
        <v>204</v>
      </c>
      <c r="P4" s="521" t="s">
        <v>205</v>
      </c>
      <c r="Q4" s="521" t="s">
        <v>204</v>
      </c>
      <c r="R4" s="521" t="s">
        <v>205</v>
      </c>
      <c r="S4" s="521" t="s">
        <v>204</v>
      </c>
      <c r="T4" s="521" t="s">
        <v>205</v>
      </c>
      <c r="U4" s="521" t="s">
        <v>204</v>
      </c>
      <c r="V4" s="521" t="s">
        <v>205</v>
      </c>
      <c r="W4" s="521" t="s">
        <v>204</v>
      </c>
      <c r="X4" s="521" t="s">
        <v>205</v>
      </c>
      <c r="Y4" s="521" t="s">
        <v>204</v>
      </c>
      <c r="Z4" s="521" t="s">
        <v>205</v>
      </c>
      <c r="AF4" s="518"/>
      <c r="AG4" s="518"/>
      <c r="AH4" s="518"/>
      <c r="AI4" s="518"/>
      <c r="AJ4" s="518"/>
      <c r="AK4" s="518"/>
      <c r="AL4" s="518"/>
      <c r="AM4" s="518"/>
      <c r="AN4" s="518"/>
      <c r="AO4" s="518"/>
      <c r="AP4" s="518"/>
      <c r="AQ4" s="518"/>
      <c r="AR4" s="518"/>
      <c r="AS4" s="518"/>
      <c r="AT4" s="518"/>
      <c r="AU4" s="518"/>
      <c r="AW4" s="519">
        <v>0.45</v>
      </c>
    </row>
    <row r="5" spans="1:69" s="34" customFormat="1" ht="13.5" customHeight="1">
      <c r="A5" s="522">
        <v>1</v>
      </c>
      <c r="B5" s="523" t="s">
        <v>434</v>
      </c>
      <c r="C5" s="524">
        <v>0.85</v>
      </c>
      <c r="D5" s="525">
        <f>IF(C5="IZVĒLIETIES!","norādiet likmi!",F5+G5)</f>
        <v>0</v>
      </c>
      <c r="E5" s="526" t="e">
        <f>D5/$D$55</f>
        <v>#DIV/0!</v>
      </c>
      <c r="F5" s="527">
        <f>ROUND(I5+K5+M5+O5+Q5+S5+U5+W5+Y5,2)</f>
        <v>0</v>
      </c>
      <c r="G5" s="527">
        <f>ROUND(J5+L5+N5+P5+R5+T5+V5+X5+Z5,2)</f>
        <v>0</v>
      </c>
      <c r="H5" s="528" t="e">
        <f>IF(C5&lt;1,F5*C5*'17.PIV 4. pielikums finanšu an.'!$C$22,0)</f>
        <v>#DIV/0!</v>
      </c>
      <c r="I5" s="374"/>
      <c r="J5" s="374"/>
      <c r="K5" s="374"/>
      <c r="L5" s="374"/>
      <c r="M5" s="374"/>
      <c r="N5" s="374"/>
      <c r="O5" s="374"/>
      <c r="P5" s="374"/>
      <c r="Q5" s="374"/>
      <c r="R5" s="374"/>
      <c r="S5" s="374"/>
      <c r="T5" s="374"/>
      <c r="U5" s="374"/>
      <c r="V5" s="374"/>
      <c r="W5" s="374"/>
      <c r="X5" s="374"/>
      <c r="Y5" s="374"/>
      <c r="Z5" s="529"/>
      <c r="AA5" s="71"/>
      <c r="AB5" s="71"/>
      <c r="AC5" s="71"/>
      <c r="AD5" s="71"/>
      <c r="AE5" s="71"/>
      <c r="AF5" s="518"/>
      <c r="AG5" s="518"/>
      <c r="AH5" s="518"/>
      <c r="AI5" s="518"/>
      <c r="AJ5" s="518"/>
      <c r="AK5" s="518"/>
      <c r="AL5" s="518"/>
      <c r="AM5" s="518"/>
      <c r="AN5" s="518"/>
      <c r="AO5" s="518"/>
      <c r="AP5" s="518"/>
      <c r="AQ5" s="518"/>
      <c r="AR5" s="518"/>
      <c r="AS5" s="518"/>
      <c r="AT5" s="518"/>
      <c r="AU5" s="518"/>
      <c r="AV5" s="71"/>
      <c r="AW5" s="519">
        <v>0.35</v>
      </c>
      <c r="AX5" s="71"/>
      <c r="AY5" s="71"/>
      <c r="AZ5" s="71"/>
      <c r="BA5" s="71"/>
      <c r="BB5" s="71"/>
      <c r="BC5" s="71"/>
      <c r="BD5" s="71"/>
      <c r="BE5" s="71"/>
      <c r="BF5" s="71"/>
      <c r="BG5" s="71"/>
      <c r="BH5" s="71"/>
      <c r="BI5" s="71"/>
      <c r="BJ5" s="71"/>
      <c r="BK5" s="71"/>
      <c r="BL5" s="71"/>
      <c r="BM5" s="71"/>
      <c r="BN5" s="71"/>
      <c r="BO5" s="71"/>
      <c r="BP5" s="71"/>
      <c r="BQ5" s="71"/>
    </row>
    <row r="6" spans="1:69" ht="13.5" customHeight="1">
      <c r="A6" s="522">
        <v>2</v>
      </c>
      <c r="B6" s="523" t="s">
        <v>213</v>
      </c>
      <c r="C6" s="524">
        <v>0.85</v>
      </c>
      <c r="D6" s="525">
        <f>SUM(D7:D7)</f>
        <v>0</v>
      </c>
      <c r="E6" s="526" t="e">
        <f>D6/$D$55</f>
        <v>#DIV/0!</v>
      </c>
      <c r="F6" s="527">
        <f t="shared" ref="F6:F54" si="5">ROUND(I6+K6+M6+O6+Q6+S6+U6+W6+Y6,2)</f>
        <v>0</v>
      </c>
      <c r="G6" s="525">
        <f t="shared" ref="G6:G7" si="6">ROUND(J6+L6+N6+P6+R6+T6+V6+X6+Z6,2)</f>
        <v>0</v>
      </c>
      <c r="H6" s="530" t="e">
        <f>SUM(H7)</f>
        <v>#DIV/0!</v>
      </c>
      <c r="I6" s="530">
        <f>SUM(I7)</f>
        <v>0</v>
      </c>
      <c r="J6" s="530">
        <f t="shared" ref="J6:Z6" si="7">SUM(J7)</f>
        <v>0</v>
      </c>
      <c r="K6" s="530">
        <f t="shared" si="7"/>
        <v>0</v>
      </c>
      <c r="L6" s="530">
        <f t="shared" si="7"/>
        <v>0</v>
      </c>
      <c r="M6" s="530">
        <f t="shared" si="7"/>
        <v>0</v>
      </c>
      <c r="N6" s="530">
        <f t="shared" si="7"/>
        <v>0</v>
      </c>
      <c r="O6" s="530">
        <f t="shared" si="7"/>
        <v>0</v>
      </c>
      <c r="P6" s="530">
        <f t="shared" si="7"/>
        <v>0</v>
      </c>
      <c r="Q6" s="530">
        <f t="shared" si="7"/>
        <v>0</v>
      </c>
      <c r="R6" s="530">
        <f t="shared" si="7"/>
        <v>0</v>
      </c>
      <c r="S6" s="530">
        <f t="shared" si="7"/>
        <v>0</v>
      </c>
      <c r="T6" s="530">
        <f t="shared" si="7"/>
        <v>0</v>
      </c>
      <c r="U6" s="530">
        <f t="shared" si="7"/>
        <v>0</v>
      </c>
      <c r="V6" s="530">
        <f t="shared" si="7"/>
        <v>0</v>
      </c>
      <c r="W6" s="530">
        <f t="shared" si="7"/>
        <v>0</v>
      </c>
      <c r="X6" s="530">
        <f t="shared" si="7"/>
        <v>0</v>
      </c>
      <c r="Y6" s="530">
        <f t="shared" si="7"/>
        <v>0</v>
      </c>
      <c r="Z6" s="530">
        <f t="shared" si="7"/>
        <v>0</v>
      </c>
      <c r="AF6" s="518"/>
      <c r="AG6" s="518"/>
      <c r="AH6" s="518"/>
      <c r="AI6" s="518"/>
      <c r="AJ6" s="518"/>
      <c r="AK6" s="518"/>
      <c r="AL6" s="518"/>
      <c r="AM6" s="518"/>
      <c r="AN6" s="518"/>
      <c r="AO6" s="518"/>
      <c r="AP6" s="518"/>
      <c r="AQ6" s="518"/>
      <c r="AR6" s="518"/>
      <c r="AS6" s="518"/>
      <c r="AT6" s="518"/>
      <c r="AU6" s="518"/>
      <c r="AW6" s="243"/>
    </row>
    <row r="7" spans="1:69" ht="13.5" customHeight="1">
      <c r="A7" s="531" t="s">
        <v>14</v>
      </c>
      <c r="B7" s="532" t="s">
        <v>443</v>
      </c>
      <c r="C7" s="524">
        <v>0.85</v>
      </c>
      <c r="D7" s="528">
        <f>IF(C7="IZVĒLIETIES!","norādiet likmi!",F7+G7)</f>
        <v>0</v>
      </c>
      <c r="E7" s="526" t="e">
        <f>D7/$D$55</f>
        <v>#DIV/0!</v>
      </c>
      <c r="F7" s="527">
        <f t="shared" si="5"/>
        <v>0</v>
      </c>
      <c r="G7" s="528">
        <f t="shared" si="6"/>
        <v>0</v>
      </c>
      <c r="H7" s="528" t="e">
        <f>IF(C7&lt;1,F7*C7*'17.PIV 4. pielikums finanšu an.'!$C$22,0)</f>
        <v>#DIV/0!</v>
      </c>
      <c r="I7" s="375"/>
      <c r="J7" s="375"/>
      <c r="K7" s="375"/>
      <c r="L7" s="375"/>
      <c r="M7" s="375"/>
      <c r="N7" s="375"/>
      <c r="O7" s="375"/>
      <c r="P7" s="375"/>
      <c r="Q7" s="375"/>
      <c r="R7" s="375"/>
      <c r="S7" s="375"/>
      <c r="T7" s="375"/>
      <c r="U7" s="375"/>
      <c r="V7" s="375"/>
      <c r="W7" s="375"/>
      <c r="X7" s="375"/>
      <c r="Y7" s="375"/>
      <c r="Z7" s="533"/>
      <c r="AF7" s="518"/>
      <c r="AG7" s="518"/>
      <c r="AH7" s="518"/>
      <c r="AI7" s="518"/>
      <c r="AJ7" s="518"/>
      <c r="AK7" s="518"/>
      <c r="AL7" s="518"/>
      <c r="AM7" s="518"/>
      <c r="AN7" s="518"/>
      <c r="AO7" s="518"/>
      <c r="AP7" s="518"/>
      <c r="AQ7" s="518"/>
      <c r="AR7" s="518"/>
      <c r="AS7" s="518"/>
      <c r="AT7" s="518"/>
      <c r="AU7" s="518"/>
      <c r="AW7" s="243"/>
    </row>
    <row r="8" spans="1:69" ht="13.5" customHeight="1">
      <c r="A8" s="534" t="s">
        <v>444</v>
      </c>
      <c r="B8" s="535" t="s">
        <v>214</v>
      </c>
      <c r="C8" s="524">
        <v>0.85</v>
      </c>
      <c r="D8" s="527">
        <f t="shared" ref="D8:D54" si="8">IF(C8="IZVĒLIETIES!","norādiet likmi!",F8+G8)</f>
        <v>0</v>
      </c>
      <c r="E8" s="526" t="e">
        <f>D8/$D$55</f>
        <v>#DIV/0!</v>
      </c>
      <c r="F8" s="527">
        <f t="shared" si="5"/>
        <v>0</v>
      </c>
      <c r="G8" s="528">
        <f>ROUND(J8+L8+N8+P8+R8+T8+V8+X8+Z8,2)</f>
        <v>0</v>
      </c>
      <c r="H8" s="536" t="e">
        <f>SUM(H9)</f>
        <v>#DIV/0!</v>
      </c>
      <c r="I8" s="536">
        <f>SUM(I9)</f>
        <v>0</v>
      </c>
      <c r="J8" s="536">
        <f t="shared" ref="J8:Z8" si="9">SUM(J9)</f>
        <v>0</v>
      </c>
      <c r="K8" s="536">
        <f t="shared" si="9"/>
        <v>0</v>
      </c>
      <c r="L8" s="536">
        <f t="shared" si="9"/>
        <v>0</v>
      </c>
      <c r="M8" s="536">
        <f t="shared" si="9"/>
        <v>0</v>
      </c>
      <c r="N8" s="536">
        <f t="shared" si="9"/>
        <v>0</v>
      </c>
      <c r="O8" s="536">
        <f t="shared" si="9"/>
        <v>0</v>
      </c>
      <c r="P8" s="536">
        <f t="shared" si="9"/>
        <v>0</v>
      </c>
      <c r="Q8" s="536">
        <f t="shared" si="9"/>
        <v>0</v>
      </c>
      <c r="R8" s="536">
        <f t="shared" si="9"/>
        <v>0</v>
      </c>
      <c r="S8" s="536">
        <f t="shared" si="9"/>
        <v>0</v>
      </c>
      <c r="T8" s="536">
        <f t="shared" si="9"/>
        <v>0</v>
      </c>
      <c r="U8" s="536">
        <f t="shared" si="9"/>
        <v>0</v>
      </c>
      <c r="V8" s="536">
        <f t="shared" si="9"/>
        <v>0</v>
      </c>
      <c r="W8" s="536">
        <f t="shared" si="9"/>
        <v>0</v>
      </c>
      <c r="X8" s="536">
        <f t="shared" si="9"/>
        <v>0</v>
      </c>
      <c r="Y8" s="536">
        <f t="shared" si="9"/>
        <v>0</v>
      </c>
      <c r="Z8" s="536">
        <f t="shared" si="9"/>
        <v>0</v>
      </c>
      <c r="AF8" s="518"/>
      <c r="AG8" s="518"/>
      <c r="AH8" s="518"/>
      <c r="AI8" s="518"/>
      <c r="AJ8" s="518"/>
      <c r="AK8" s="518"/>
      <c r="AL8" s="518"/>
      <c r="AM8" s="518"/>
      <c r="AN8" s="518"/>
      <c r="AO8" s="518"/>
      <c r="AP8" s="518"/>
      <c r="AQ8" s="518"/>
      <c r="AR8" s="518"/>
      <c r="AS8" s="518"/>
      <c r="AT8" s="518"/>
      <c r="AU8" s="518"/>
      <c r="AW8" s="243"/>
    </row>
    <row r="9" spans="1:69" ht="13.5" customHeight="1">
      <c r="A9" s="531" t="s">
        <v>33</v>
      </c>
      <c r="B9" s="537" t="s">
        <v>215</v>
      </c>
      <c r="C9" s="524">
        <v>0.85</v>
      </c>
      <c r="D9" s="527">
        <f t="shared" si="8"/>
        <v>0</v>
      </c>
      <c r="E9" s="526" t="e">
        <f>D9/$D$55</f>
        <v>#DIV/0!</v>
      </c>
      <c r="F9" s="527">
        <f t="shared" si="5"/>
        <v>0</v>
      </c>
      <c r="G9" s="528">
        <f t="shared" ref="G9:G54" si="10">ROUND(J9+L9+N9+P9+R9+T9+V9+X9+Z9,2)</f>
        <v>0</v>
      </c>
      <c r="H9" s="528" t="e">
        <f>IF(C9&lt;1,F9*C9*'17.PIV 4. pielikums finanšu an.'!$C$22,0)</f>
        <v>#DIV/0!</v>
      </c>
      <c r="I9" s="375"/>
      <c r="J9" s="375"/>
      <c r="K9" s="375"/>
      <c r="L9" s="375"/>
      <c r="M9" s="375"/>
      <c r="N9" s="375"/>
      <c r="O9" s="375"/>
      <c r="P9" s="375"/>
      <c r="Q9" s="375"/>
      <c r="R9" s="375"/>
      <c r="S9" s="375"/>
      <c r="T9" s="375"/>
      <c r="U9" s="375"/>
      <c r="V9" s="375"/>
      <c r="W9" s="375"/>
      <c r="X9" s="375"/>
      <c r="Y9" s="375"/>
      <c r="Z9" s="533"/>
      <c r="AF9" s="518"/>
      <c r="AG9" s="518"/>
      <c r="AH9" s="518"/>
      <c r="AI9" s="518"/>
      <c r="AJ9" s="518"/>
      <c r="AK9" s="518"/>
      <c r="AL9" s="518"/>
      <c r="AM9" s="518"/>
      <c r="AN9" s="518"/>
      <c r="AO9" s="518"/>
      <c r="AP9" s="518"/>
      <c r="AQ9" s="518"/>
      <c r="AR9" s="518"/>
      <c r="AS9" s="518"/>
      <c r="AT9" s="518"/>
      <c r="AU9" s="518"/>
      <c r="AW9" s="243"/>
    </row>
    <row r="10" spans="1:69" ht="13.5" customHeight="1">
      <c r="A10" s="522" t="s">
        <v>445</v>
      </c>
      <c r="B10" s="538" t="s">
        <v>446</v>
      </c>
      <c r="C10" s="524">
        <v>0.85</v>
      </c>
      <c r="D10" s="527">
        <f t="shared" si="8"/>
        <v>0</v>
      </c>
      <c r="E10" s="526" t="e">
        <f t="shared" ref="E10:E14" si="11">D10/$D$55</f>
        <v>#DIV/0!</v>
      </c>
      <c r="F10" s="527">
        <f t="shared" si="5"/>
        <v>0</v>
      </c>
      <c r="G10" s="528">
        <f t="shared" si="10"/>
        <v>0</v>
      </c>
      <c r="H10" s="536" t="e">
        <f>SUM(H11,H15,H19)</f>
        <v>#DIV/0!</v>
      </c>
      <c r="I10" s="536">
        <f>SUM(I11,I15,I19)</f>
        <v>0</v>
      </c>
      <c r="J10" s="536">
        <f t="shared" ref="J10:Y10" si="12">SUM(J11,J15,J19)</f>
        <v>0</v>
      </c>
      <c r="K10" s="536">
        <f t="shared" si="12"/>
        <v>0</v>
      </c>
      <c r="L10" s="536">
        <f t="shared" si="12"/>
        <v>0</v>
      </c>
      <c r="M10" s="536">
        <f t="shared" si="12"/>
        <v>0</v>
      </c>
      <c r="N10" s="536">
        <f t="shared" si="12"/>
        <v>0</v>
      </c>
      <c r="O10" s="536">
        <f t="shared" si="12"/>
        <v>0</v>
      </c>
      <c r="P10" s="536">
        <f t="shared" si="12"/>
        <v>0</v>
      </c>
      <c r="Q10" s="536">
        <f t="shared" si="12"/>
        <v>0</v>
      </c>
      <c r="R10" s="536">
        <f t="shared" si="12"/>
        <v>0</v>
      </c>
      <c r="S10" s="536">
        <f t="shared" si="12"/>
        <v>0</v>
      </c>
      <c r="T10" s="536">
        <f t="shared" si="12"/>
        <v>0</v>
      </c>
      <c r="U10" s="536">
        <f t="shared" si="12"/>
        <v>0</v>
      </c>
      <c r="V10" s="536">
        <f t="shared" si="12"/>
        <v>0</v>
      </c>
      <c r="W10" s="536">
        <f t="shared" si="12"/>
        <v>0</v>
      </c>
      <c r="X10" s="536">
        <f t="shared" si="12"/>
        <v>0</v>
      </c>
      <c r="Y10" s="536">
        <f t="shared" si="12"/>
        <v>0</v>
      </c>
      <c r="Z10" s="536">
        <f t="shared" ref="Z10" si="13">SUM(Z15,Z19)</f>
        <v>0</v>
      </c>
      <c r="AF10" s="518"/>
      <c r="AG10" s="518"/>
      <c r="AH10" s="518"/>
      <c r="AI10" s="518"/>
      <c r="AJ10" s="518"/>
      <c r="AK10" s="518"/>
      <c r="AL10" s="518"/>
      <c r="AM10" s="518"/>
      <c r="AN10" s="518"/>
      <c r="AO10" s="518"/>
      <c r="AP10" s="518"/>
      <c r="AQ10" s="518"/>
      <c r="AR10" s="518"/>
      <c r="AS10" s="518"/>
      <c r="AT10" s="518"/>
      <c r="AU10" s="518"/>
      <c r="AW10" s="243"/>
    </row>
    <row r="11" spans="1:69" ht="13.5" customHeight="1">
      <c r="A11" s="522" t="s">
        <v>103</v>
      </c>
      <c r="B11" s="538" t="s">
        <v>590</v>
      </c>
      <c r="C11" s="524">
        <v>0.85</v>
      </c>
      <c r="D11" s="527">
        <f t="shared" si="8"/>
        <v>0</v>
      </c>
      <c r="E11" s="526" t="e">
        <f t="shared" si="11"/>
        <v>#DIV/0!</v>
      </c>
      <c r="F11" s="527">
        <f t="shared" si="5"/>
        <v>0</v>
      </c>
      <c r="G11" s="528">
        <f t="shared" si="10"/>
        <v>0</v>
      </c>
      <c r="H11" s="536" t="e">
        <f>SUM(H12:H14)</f>
        <v>#DIV/0!</v>
      </c>
      <c r="I11" s="536">
        <f>SUM(I12:I14)</f>
        <v>0</v>
      </c>
      <c r="J11" s="536">
        <f t="shared" ref="J11:Y11" si="14">SUM(J12:J14)</f>
        <v>0</v>
      </c>
      <c r="K11" s="536">
        <f t="shared" si="14"/>
        <v>0</v>
      </c>
      <c r="L11" s="536">
        <f t="shared" si="14"/>
        <v>0</v>
      </c>
      <c r="M11" s="536">
        <f t="shared" si="14"/>
        <v>0</v>
      </c>
      <c r="N11" s="536">
        <f t="shared" si="14"/>
        <v>0</v>
      </c>
      <c r="O11" s="536">
        <f t="shared" si="14"/>
        <v>0</v>
      </c>
      <c r="P11" s="536">
        <f t="shared" si="14"/>
        <v>0</v>
      </c>
      <c r="Q11" s="536">
        <f t="shared" si="14"/>
        <v>0</v>
      </c>
      <c r="R11" s="536">
        <f t="shared" si="14"/>
        <v>0</v>
      </c>
      <c r="S11" s="536">
        <f t="shared" si="14"/>
        <v>0</v>
      </c>
      <c r="T11" s="536">
        <f t="shared" si="14"/>
        <v>0</v>
      </c>
      <c r="U11" s="536">
        <f t="shared" si="14"/>
        <v>0</v>
      </c>
      <c r="V11" s="536">
        <f t="shared" si="14"/>
        <v>0</v>
      </c>
      <c r="W11" s="536">
        <f t="shared" si="14"/>
        <v>0</v>
      </c>
      <c r="X11" s="536">
        <f t="shared" si="14"/>
        <v>0</v>
      </c>
      <c r="Y11" s="536">
        <f t="shared" si="14"/>
        <v>0</v>
      </c>
      <c r="Z11" s="536"/>
      <c r="AF11" s="518"/>
      <c r="AG11" s="518"/>
      <c r="AH11" s="518"/>
      <c r="AI11" s="518"/>
      <c r="AJ11" s="518"/>
      <c r="AK11" s="518"/>
      <c r="AL11" s="518"/>
      <c r="AM11" s="518"/>
      <c r="AN11" s="518"/>
      <c r="AO11" s="518"/>
      <c r="AP11" s="518"/>
      <c r="AQ11" s="518"/>
      <c r="AR11" s="518"/>
      <c r="AS11" s="518"/>
      <c r="AT11" s="518"/>
      <c r="AU11" s="518"/>
      <c r="AW11" s="243"/>
    </row>
    <row r="12" spans="1:69" ht="13.5" customHeight="1">
      <c r="A12" s="531" t="s">
        <v>111</v>
      </c>
      <c r="B12" s="537" t="s">
        <v>589</v>
      </c>
      <c r="C12" s="524">
        <v>0.85</v>
      </c>
      <c r="D12" s="527">
        <f t="shared" si="8"/>
        <v>0</v>
      </c>
      <c r="E12" s="526" t="e">
        <f t="shared" si="11"/>
        <v>#DIV/0!</v>
      </c>
      <c r="F12" s="527">
        <f t="shared" si="5"/>
        <v>0</v>
      </c>
      <c r="G12" s="528">
        <f t="shared" si="10"/>
        <v>0</v>
      </c>
      <c r="H12" s="528" t="e">
        <f>IF(C12&lt;1,F12*C12*'17.PIV 4. pielikums finanšu an.'!$C$22,0)</f>
        <v>#DIV/0!</v>
      </c>
      <c r="I12" s="375"/>
      <c r="J12" s="375"/>
      <c r="K12" s="375"/>
      <c r="L12" s="375"/>
      <c r="M12" s="375"/>
      <c r="N12" s="375"/>
      <c r="O12" s="375"/>
      <c r="P12" s="375"/>
      <c r="Q12" s="375"/>
      <c r="R12" s="375"/>
      <c r="S12" s="375"/>
      <c r="T12" s="375"/>
      <c r="U12" s="375"/>
      <c r="V12" s="375"/>
      <c r="W12" s="375"/>
      <c r="X12" s="375"/>
      <c r="Y12" s="375"/>
      <c r="Z12" s="536"/>
      <c r="AF12" s="518"/>
      <c r="AG12" s="518"/>
      <c r="AH12" s="518"/>
      <c r="AI12" s="518"/>
      <c r="AJ12" s="518"/>
      <c r="AK12" s="518"/>
      <c r="AL12" s="518"/>
      <c r="AM12" s="518"/>
      <c r="AN12" s="518"/>
      <c r="AO12" s="518"/>
      <c r="AP12" s="518"/>
      <c r="AQ12" s="518"/>
      <c r="AR12" s="518"/>
      <c r="AS12" s="518"/>
      <c r="AT12" s="518"/>
      <c r="AU12" s="518"/>
      <c r="AW12" s="243"/>
    </row>
    <row r="13" spans="1:69" ht="13.5" customHeight="1">
      <c r="A13" s="531" t="s">
        <v>115</v>
      </c>
      <c r="B13" s="537" t="s">
        <v>591</v>
      </c>
      <c r="C13" s="524">
        <v>0.85</v>
      </c>
      <c r="D13" s="527">
        <f t="shared" si="8"/>
        <v>0</v>
      </c>
      <c r="E13" s="526" t="e">
        <f t="shared" si="11"/>
        <v>#DIV/0!</v>
      </c>
      <c r="F13" s="527">
        <f t="shared" si="5"/>
        <v>0</v>
      </c>
      <c r="G13" s="528">
        <f t="shared" si="10"/>
        <v>0</v>
      </c>
      <c r="H13" s="528" t="e">
        <f>IF(C13&lt;1,F13*C13*'17.PIV 4. pielikums finanšu an.'!$C$22,0)</f>
        <v>#DIV/0!</v>
      </c>
      <c r="I13" s="375"/>
      <c r="J13" s="375"/>
      <c r="K13" s="375"/>
      <c r="L13" s="375"/>
      <c r="M13" s="375"/>
      <c r="N13" s="375"/>
      <c r="O13" s="375"/>
      <c r="P13" s="375"/>
      <c r="Q13" s="375"/>
      <c r="R13" s="375"/>
      <c r="S13" s="375"/>
      <c r="T13" s="375"/>
      <c r="U13" s="375"/>
      <c r="V13" s="375"/>
      <c r="W13" s="375"/>
      <c r="X13" s="375"/>
      <c r="Y13" s="375"/>
      <c r="Z13" s="536"/>
      <c r="AF13" s="518"/>
      <c r="AG13" s="518"/>
      <c r="AH13" s="518"/>
      <c r="AI13" s="518"/>
      <c r="AJ13" s="518"/>
      <c r="AK13" s="518"/>
      <c r="AL13" s="518"/>
      <c r="AM13" s="518"/>
      <c r="AN13" s="518"/>
      <c r="AO13" s="518"/>
      <c r="AP13" s="518"/>
      <c r="AQ13" s="518"/>
      <c r="AR13" s="518"/>
      <c r="AS13" s="518"/>
      <c r="AT13" s="518"/>
      <c r="AU13" s="518"/>
      <c r="AW13" s="243"/>
    </row>
    <row r="14" spans="1:69" ht="13.5" customHeight="1">
      <c r="A14" s="531" t="s">
        <v>450</v>
      </c>
      <c r="B14" s="537" t="s">
        <v>592</v>
      </c>
      <c r="C14" s="524">
        <v>0.85</v>
      </c>
      <c r="D14" s="527">
        <f t="shared" si="8"/>
        <v>0</v>
      </c>
      <c r="E14" s="526" t="e">
        <f t="shared" si="11"/>
        <v>#DIV/0!</v>
      </c>
      <c r="F14" s="527">
        <f t="shared" si="5"/>
        <v>0</v>
      </c>
      <c r="G14" s="528">
        <f t="shared" si="10"/>
        <v>0</v>
      </c>
      <c r="H14" s="528" t="e">
        <f>IF(C14&lt;1,F14*C14*'17.PIV 4. pielikums finanšu an.'!$C$22,0)</f>
        <v>#DIV/0!</v>
      </c>
      <c r="I14" s="375"/>
      <c r="J14" s="375"/>
      <c r="K14" s="375"/>
      <c r="L14" s="375"/>
      <c r="M14" s="375"/>
      <c r="N14" s="375"/>
      <c r="O14" s="375"/>
      <c r="P14" s="375"/>
      <c r="Q14" s="375"/>
      <c r="R14" s="375"/>
      <c r="S14" s="375"/>
      <c r="T14" s="375"/>
      <c r="U14" s="375"/>
      <c r="V14" s="375"/>
      <c r="W14" s="375"/>
      <c r="X14" s="375"/>
      <c r="Y14" s="375"/>
      <c r="Z14" s="536"/>
      <c r="AF14" s="518"/>
      <c r="AG14" s="518"/>
      <c r="AH14" s="518"/>
      <c r="AI14" s="518"/>
      <c r="AJ14" s="518"/>
      <c r="AK14" s="518"/>
      <c r="AL14" s="518"/>
      <c r="AM14" s="518"/>
      <c r="AN14" s="518"/>
      <c r="AO14" s="518"/>
      <c r="AP14" s="518"/>
      <c r="AQ14" s="518"/>
      <c r="AR14" s="518"/>
      <c r="AS14" s="518"/>
      <c r="AT14" s="518"/>
      <c r="AU14" s="518"/>
      <c r="AW14" s="243"/>
    </row>
    <row r="15" spans="1:69" ht="13.5" customHeight="1">
      <c r="A15" s="522" t="s">
        <v>112</v>
      </c>
      <c r="B15" s="538" t="s">
        <v>447</v>
      </c>
      <c r="C15" s="524">
        <v>0.85</v>
      </c>
      <c r="D15" s="527">
        <f t="shared" si="8"/>
        <v>0</v>
      </c>
      <c r="E15" s="526" t="e">
        <f t="shared" ref="E15:E55" si="15">D15/$D$55</f>
        <v>#DIV/0!</v>
      </c>
      <c r="F15" s="527">
        <f t="shared" si="5"/>
        <v>0</v>
      </c>
      <c r="G15" s="528">
        <f t="shared" si="10"/>
        <v>0</v>
      </c>
      <c r="H15" s="536" t="e">
        <f>SUM(H16:H18)</f>
        <v>#DIV/0!</v>
      </c>
      <c r="I15" s="536">
        <f>SUM(I16:I18)</f>
        <v>0</v>
      </c>
      <c r="J15" s="536">
        <f t="shared" ref="J15:Z15" si="16">SUM(J16:J18)</f>
        <v>0</v>
      </c>
      <c r="K15" s="536">
        <f t="shared" si="16"/>
        <v>0</v>
      </c>
      <c r="L15" s="536">
        <f t="shared" si="16"/>
        <v>0</v>
      </c>
      <c r="M15" s="536">
        <f t="shared" si="16"/>
        <v>0</v>
      </c>
      <c r="N15" s="536">
        <f t="shared" si="16"/>
        <v>0</v>
      </c>
      <c r="O15" s="536">
        <f t="shared" si="16"/>
        <v>0</v>
      </c>
      <c r="P15" s="536">
        <f t="shared" si="16"/>
        <v>0</v>
      </c>
      <c r="Q15" s="536">
        <f t="shared" si="16"/>
        <v>0</v>
      </c>
      <c r="R15" s="536">
        <f t="shared" si="16"/>
        <v>0</v>
      </c>
      <c r="S15" s="536">
        <f t="shared" si="16"/>
        <v>0</v>
      </c>
      <c r="T15" s="536">
        <f t="shared" si="16"/>
        <v>0</v>
      </c>
      <c r="U15" s="536">
        <f t="shared" si="16"/>
        <v>0</v>
      </c>
      <c r="V15" s="536">
        <f t="shared" si="16"/>
        <v>0</v>
      </c>
      <c r="W15" s="536">
        <f t="shared" si="16"/>
        <v>0</v>
      </c>
      <c r="X15" s="536">
        <f t="shared" si="16"/>
        <v>0</v>
      </c>
      <c r="Y15" s="536">
        <f t="shared" si="16"/>
        <v>0</v>
      </c>
      <c r="Z15" s="536">
        <f t="shared" si="16"/>
        <v>0</v>
      </c>
      <c r="AF15" s="518"/>
      <c r="AG15" s="518"/>
      <c r="AH15" s="518"/>
      <c r="AI15" s="518"/>
      <c r="AJ15" s="518"/>
      <c r="AK15" s="518"/>
      <c r="AL15" s="518"/>
      <c r="AM15" s="518"/>
      <c r="AN15" s="518"/>
      <c r="AO15" s="518"/>
      <c r="AP15" s="518"/>
      <c r="AQ15" s="518"/>
      <c r="AR15" s="518"/>
      <c r="AS15" s="518"/>
      <c r="AT15" s="518"/>
      <c r="AU15" s="518"/>
      <c r="AW15" s="243"/>
    </row>
    <row r="16" spans="1:69" ht="13.5" customHeight="1">
      <c r="A16" s="531" t="s">
        <v>113</v>
      </c>
      <c r="B16" s="537" t="s">
        <v>448</v>
      </c>
      <c r="C16" s="524">
        <v>0.85</v>
      </c>
      <c r="D16" s="527">
        <f t="shared" si="8"/>
        <v>0</v>
      </c>
      <c r="E16" s="526" t="e">
        <f t="shared" si="15"/>
        <v>#DIV/0!</v>
      </c>
      <c r="F16" s="527">
        <f t="shared" si="5"/>
        <v>0</v>
      </c>
      <c r="G16" s="528">
        <f t="shared" si="10"/>
        <v>0</v>
      </c>
      <c r="H16" s="528" t="e">
        <f>IF(C16&lt;1,F16*C16*'17.PIV 4. pielikums finanšu an.'!$C$22,0)</f>
        <v>#DIV/0!</v>
      </c>
      <c r="I16" s="375"/>
      <c r="J16" s="375"/>
      <c r="K16" s="375"/>
      <c r="L16" s="375"/>
      <c r="M16" s="375"/>
      <c r="N16" s="375"/>
      <c r="O16" s="375"/>
      <c r="P16" s="375"/>
      <c r="Q16" s="375"/>
      <c r="R16" s="375"/>
      <c r="S16" s="375"/>
      <c r="T16" s="375"/>
      <c r="U16" s="375"/>
      <c r="V16" s="375"/>
      <c r="W16" s="375"/>
      <c r="X16" s="375"/>
      <c r="Y16" s="375"/>
      <c r="Z16" s="533"/>
      <c r="AF16" s="518"/>
      <c r="AG16" s="518"/>
      <c r="AH16" s="518"/>
      <c r="AI16" s="518"/>
      <c r="AJ16" s="518"/>
      <c r="AK16" s="518"/>
      <c r="AL16" s="518"/>
      <c r="AM16" s="518"/>
      <c r="AN16" s="518"/>
      <c r="AO16" s="518"/>
      <c r="AP16" s="518"/>
      <c r="AQ16" s="518"/>
      <c r="AR16" s="518"/>
      <c r="AS16" s="518"/>
      <c r="AT16" s="518"/>
      <c r="AU16" s="518"/>
      <c r="AW16" s="243"/>
    </row>
    <row r="17" spans="1:49" ht="13.5" customHeight="1">
      <c r="A17" s="531" t="s">
        <v>114</v>
      </c>
      <c r="B17" s="537" t="s">
        <v>449</v>
      </c>
      <c r="C17" s="524">
        <v>0.85</v>
      </c>
      <c r="D17" s="527">
        <f t="shared" si="8"/>
        <v>0</v>
      </c>
      <c r="E17" s="526" t="e">
        <f t="shared" si="15"/>
        <v>#DIV/0!</v>
      </c>
      <c r="F17" s="527">
        <f t="shared" si="5"/>
        <v>0</v>
      </c>
      <c r="G17" s="528">
        <f t="shared" si="10"/>
        <v>0</v>
      </c>
      <c r="H17" s="528" t="e">
        <f>IF(C17&lt;1,F17*C17*'17.PIV 4. pielikums finanšu an.'!$C$22,0)</f>
        <v>#DIV/0!</v>
      </c>
      <c r="I17" s="375"/>
      <c r="J17" s="375"/>
      <c r="K17" s="375"/>
      <c r="L17" s="375"/>
      <c r="M17" s="375"/>
      <c r="N17" s="375"/>
      <c r="O17" s="375"/>
      <c r="P17" s="375"/>
      <c r="Q17" s="375"/>
      <c r="R17" s="375"/>
      <c r="S17" s="375"/>
      <c r="T17" s="375"/>
      <c r="U17" s="375"/>
      <c r="V17" s="375"/>
      <c r="W17" s="375"/>
      <c r="X17" s="375"/>
      <c r="Y17" s="375"/>
      <c r="Z17" s="533"/>
      <c r="AF17" s="518"/>
      <c r="AG17" s="518"/>
      <c r="AH17" s="518"/>
      <c r="AI17" s="518"/>
      <c r="AJ17" s="518"/>
      <c r="AK17" s="518"/>
      <c r="AL17" s="518"/>
      <c r="AM17" s="518"/>
      <c r="AN17" s="518"/>
      <c r="AO17" s="518"/>
      <c r="AP17" s="518"/>
      <c r="AQ17" s="518"/>
      <c r="AR17" s="518"/>
      <c r="AS17" s="518"/>
      <c r="AT17" s="518"/>
      <c r="AU17" s="518"/>
      <c r="AW17" s="243"/>
    </row>
    <row r="18" spans="1:49" ht="13.5" customHeight="1">
      <c r="A18" s="531" t="s">
        <v>455</v>
      </c>
      <c r="B18" s="537" t="s">
        <v>451</v>
      </c>
      <c r="C18" s="524">
        <v>0.85</v>
      </c>
      <c r="D18" s="527">
        <f t="shared" si="8"/>
        <v>0</v>
      </c>
      <c r="E18" s="526" t="e">
        <f t="shared" si="15"/>
        <v>#DIV/0!</v>
      </c>
      <c r="F18" s="527">
        <f t="shared" si="5"/>
        <v>0</v>
      </c>
      <c r="G18" s="528">
        <f t="shared" si="10"/>
        <v>0</v>
      </c>
      <c r="H18" s="528" t="e">
        <f>IF(C18&lt;1,F18*C18*'17.PIV 4. pielikums finanšu an.'!$C$22,0)</f>
        <v>#DIV/0!</v>
      </c>
      <c r="I18" s="375"/>
      <c r="J18" s="375"/>
      <c r="K18" s="375"/>
      <c r="L18" s="375"/>
      <c r="M18" s="375"/>
      <c r="N18" s="375"/>
      <c r="O18" s="375"/>
      <c r="P18" s="375"/>
      <c r="Q18" s="375"/>
      <c r="R18" s="375"/>
      <c r="S18" s="375"/>
      <c r="T18" s="375"/>
      <c r="U18" s="375"/>
      <c r="V18" s="375"/>
      <c r="W18" s="375"/>
      <c r="X18" s="375"/>
      <c r="Y18" s="375"/>
      <c r="Z18" s="533"/>
      <c r="AF18" s="518"/>
      <c r="AG18" s="518"/>
      <c r="AH18" s="518"/>
      <c r="AI18" s="518"/>
      <c r="AJ18" s="518"/>
      <c r="AK18" s="518"/>
      <c r="AL18" s="518"/>
      <c r="AM18" s="518"/>
      <c r="AN18" s="518"/>
      <c r="AO18" s="518"/>
      <c r="AP18" s="518"/>
      <c r="AQ18" s="518"/>
      <c r="AR18" s="518"/>
      <c r="AS18" s="518"/>
      <c r="AT18" s="518"/>
      <c r="AU18" s="518"/>
      <c r="AW18" s="243"/>
    </row>
    <row r="19" spans="1:49" ht="13.5" customHeight="1">
      <c r="A19" s="522" t="s">
        <v>583</v>
      </c>
      <c r="B19" s="538" t="s">
        <v>452</v>
      </c>
      <c r="C19" s="524">
        <v>0.85</v>
      </c>
      <c r="D19" s="527">
        <f t="shared" si="8"/>
        <v>0</v>
      </c>
      <c r="E19" s="526" t="e">
        <f t="shared" si="15"/>
        <v>#DIV/0!</v>
      </c>
      <c r="F19" s="527">
        <f t="shared" si="5"/>
        <v>0</v>
      </c>
      <c r="G19" s="528">
        <f t="shared" si="10"/>
        <v>0</v>
      </c>
      <c r="H19" s="536" t="e">
        <f>SUM(H20:H24)</f>
        <v>#DIV/0!</v>
      </c>
      <c r="I19" s="536">
        <f>SUM(I20:I24)</f>
        <v>0</v>
      </c>
      <c r="J19" s="536">
        <f t="shared" ref="J19:Z19" si="17">SUM(J20:J24)</f>
        <v>0</v>
      </c>
      <c r="K19" s="536">
        <f t="shared" si="17"/>
        <v>0</v>
      </c>
      <c r="L19" s="536">
        <f t="shared" si="17"/>
        <v>0</v>
      </c>
      <c r="M19" s="536">
        <f t="shared" si="17"/>
        <v>0</v>
      </c>
      <c r="N19" s="536">
        <f t="shared" si="17"/>
        <v>0</v>
      </c>
      <c r="O19" s="536">
        <f t="shared" si="17"/>
        <v>0</v>
      </c>
      <c r="P19" s="536">
        <f t="shared" si="17"/>
        <v>0</v>
      </c>
      <c r="Q19" s="536">
        <f t="shared" si="17"/>
        <v>0</v>
      </c>
      <c r="R19" s="536">
        <f t="shared" si="17"/>
        <v>0</v>
      </c>
      <c r="S19" s="536">
        <f t="shared" si="17"/>
        <v>0</v>
      </c>
      <c r="T19" s="536">
        <f t="shared" si="17"/>
        <v>0</v>
      </c>
      <c r="U19" s="536">
        <f t="shared" si="17"/>
        <v>0</v>
      </c>
      <c r="V19" s="536">
        <f t="shared" si="17"/>
        <v>0</v>
      </c>
      <c r="W19" s="536">
        <f t="shared" si="17"/>
        <v>0</v>
      </c>
      <c r="X19" s="536">
        <f t="shared" si="17"/>
        <v>0</v>
      </c>
      <c r="Y19" s="536">
        <f t="shared" si="17"/>
        <v>0</v>
      </c>
      <c r="Z19" s="536">
        <f t="shared" si="17"/>
        <v>0</v>
      </c>
      <c r="AF19" s="518"/>
      <c r="AG19" s="518"/>
      <c r="AH19" s="518"/>
      <c r="AI19" s="518"/>
      <c r="AJ19" s="518"/>
      <c r="AK19" s="518"/>
      <c r="AL19" s="518"/>
      <c r="AM19" s="518"/>
      <c r="AN19" s="518"/>
      <c r="AO19" s="518"/>
      <c r="AP19" s="518"/>
      <c r="AQ19" s="518"/>
      <c r="AR19" s="518"/>
      <c r="AS19" s="518"/>
      <c r="AT19" s="518"/>
      <c r="AU19" s="518"/>
      <c r="AW19" s="243"/>
    </row>
    <row r="20" spans="1:49" ht="13.5" customHeight="1">
      <c r="A20" s="531" t="s">
        <v>584</v>
      </c>
      <c r="B20" s="537" t="s">
        <v>453</v>
      </c>
      <c r="C20" s="524">
        <v>0.85</v>
      </c>
      <c r="D20" s="527">
        <f t="shared" si="8"/>
        <v>0</v>
      </c>
      <c r="E20" s="526" t="e">
        <f t="shared" si="15"/>
        <v>#DIV/0!</v>
      </c>
      <c r="F20" s="527">
        <f t="shared" si="5"/>
        <v>0</v>
      </c>
      <c r="G20" s="528">
        <f t="shared" si="10"/>
        <v>0</v>
      </c>
      <c r="H20" s="528" t="e">
        <f>IF(C20&lt;1,F20*C20*'17.PIV 4. pielikums finanšu an.'!$C$22,0)</f>
        <v>#DIV/0!</v>
      </c>
      <c r="I20" s="375"/>
      <c r="J20" s="375"/>
      <c r="K20" s="375"/>
      <c r="L20" s="375"/>
      <c r="M20" s="375"/>
      <c r="N20" s="375"/>
      <c r="O20" s="375"/>
      <c r="P20" s="375"/>
      <c r="Q20" s="375"/>
      <c r="R20" s="375"/>
      <c r="S20" s="375"/>
      <c r="T20" s="375"/>
      <c r="U20" s="375"/>
      <c r="V20" s="375"/>
      <c r="W20" s="375"/>
      <c r="X20" s="375"/>
      <c r="Y20" s="375"/>
      <c r="Z20" s="533"/>
      <c r="AF20" s="518"/>
      <c r="AG20" s="518"/>
      <c r="AH20" s="518"/>
      <c r="AI20" s="518"/>
      <c r="AJ20" s="518"/>
      <c r="AK20" s="518"/>
      <c r="AL20" s="518"/>
      <c r="AM20" s="518"/>
      <c r="AN20" s="518"/>
      <c r="AO20" s="518"/>
      <c r="AP20" s="518"/>
      <c r="AQ20" s="518"/>
      <c r="AR20" s="518"/>
      <c r="AS20" s="518"/>
      <c r="AT20" s="518"/>
      <c r="AU20" s="518"/>
      <c r="AW20" s="243"/>
    </row>
    <row r="21" spans="1:49" ht="13.5" customHeight="1">
      <c r="A21" s="531" t="s">
        <v>585</v>
      </c>
      <c r="B21" s="537" t="s">
        <v>454</v>
      </c>
      <c r="C21" s="524">
        <v>0.85</v>
      </c>
      <c r="D21" s="527">
        <f t="shared" si="8"/>
        <v>0</v>
      </c>
      <c r="E21" s="526" t="e">
        <f t="shared" si="15"/>
        <v>#DIV/0!</v>
      </c>
      <c r="F21" s="527">
        <f t="shared" si="5"/>
        <v>0</v>
      </c>
      <c r="G21" s="528">
        <f t="shared" si="10"/>
        <v>0</v>
      </c>
      <c r="H21" s="528" t="e">
        <f>IF(C21&lt;1,F21*C21*'17.PIV 4. pielikums finanšu an.'!$C$22,0)</f>
        <v>#DIV/0!</v>
      </c>
      <c r="I21" s="375"/>
      <c r="J21" s="375"/>
      <c r="K21" s="375"/>
      <c r="L21" s="375"/>
      <c r="M21" s="375"/>
      <c r="N21" s="375"/>
      <c r="O21" s="375"/>
      <c r="P21" s="375"/>
      <c r="Q21" s="375"/>
      <c r="R21" s="375"/>
      <c r="S21" s="375"/>
      <c r="T21" s="375"/>
      <c r="U21" s="375"/>
      <c r="V21" s="375"/>
      <c r="W21" s="375"/>
      <c r="X21" s="375"/>
      <c r="Y21" s="375"/>
      <c r="Z21" s="533"/>
      <c r="AF21" s="518"/>
      <c r="AG21" s="518"/>
      <c r="AH21" s="518"/>
      <c r="AI21" s="518"/>
      <c r="AJ21" s="518"/>
      <c r="AK21" s="518"/>
      <c r="AL21" s="518"/>
      <c r="AM21" s="518"/>
      <c r="AN21" s="518"/>
      <c r="AO21" s="518"/>
      <c r="AP21" s="518"/>
      <c r="AQ21" s="518"/>
      <c r="AR21" s="518"/>
      <c r="AS21" s="518"/>
      <c r="AT21" s="518"/>
      <c r="AU21" s="518"/>
      <c r="AW21" s="243"/>
    </row>
    <row r="22" spans="1:49" ht="13.5" customHeight="1">
      <c r="A22" s="531" t="s">
        <v>586</v>
      </c>
      <c r="B22" s="537" t="s">
        <v>456</v>
      </c>
      <c r="C22" s="524">
        <v>0.85</v>
      </c>
      <c r="D22" s="527">
        <f t="shared" si="8"/>
        <v>0</v>
      </c>
      <c r="E22" s="526" t="e">
        <f t="shared" si="15"/>
        <v>#DIV/0!</v>
      </c>
      <c r="F22" s="527">
        <f t="shared" si="5"/>
        <v>0</v>
      </c>
      <c r="G22" s="528">
        <f t="shared" si="10"/>
        <v>0</v>
      </c>
      <c r="H22" s="528" t="e">
        <f>IF(C22&lt;1,F22*C22*'17.PIV 4. pielikums finanšu an.'!$C$22,0)</f>
        <v>#DIV/0!</v>
      </c>
      <c r="I22" s="375"/>
      <c r="J22" s="375"/>
      <c r="K22" s="375"/>
      <c r="L22" s="375"/>
      <c r="M22" s="375"/>
      <c r="N22" s="375"/>
      <c r="O22" s="375"/>
      <c r="P22" s="375"/>
      <c r="Q22" s="375"/>
      <c r="R22" s="375"/>
      <c r="S22" s="375"/>
      <c r="T22" s="375"/>
      <c r="U22" s="375"/>
      <c r="V22" s="375"/>
      <c r="W22" s="375"/>
      <c r="X22" s="375"/>
      <c r="Y22" s="375"/>
      <c r="Z22" s="533"/>
      <c r="AF22" s="518"/>
      <c r="AG22" s="518"/>
      <c r="AH22" s="518"/>
      <c r="AI22" s="518"/>
      <c r="AJ22" s="518"/>
      <c r="AK22" s="518"/>
      <c r="AL22" s="518"/>
      <c r="AM22" s="518"/>
      <c r="AN22" s="518"/>
      <c r="AO22" s="518"/>
      <c r="AP22" s="518"/>
      <c r="AQ22" s="518"/>
      <c r="AR22" s="518"/>
      <c r="AS22" s="518"/>
      <c r="AT22" s="518"/>
      <c r="AU22" s="518"/>
      <c r="AW22" s="243"/>
    </row>
    <row r="23" spans="1:49" ht="13.5" customHeight="1">
      <c r="A23" s="531" t="s">
        <v>587</v>
      </c>
      <c r="B23" s="537" t="s">
        <v>457</v>
      </c>
      <c r="C23" s="524">
        <v>0.85</v>
      </c>
      <c r="D23" s="527">
        <f t="shared" si="8"/>
        <v>0</v>
      </c>
      <c r="E23" s="526" t="e">
        <f t="shared" si="15"/>
        <v>#DIV/0!</v>
      </c>
      <c r="F23" s="527">
        <f t="shared" si="5"/>
        <v>0</v>
      </c>
      <c r="G23" s="528">
        <f t="shared" si="10"/>
        <v>0</v>
      </c>
      <c r="H23" s="528" t="e">
        <f>IF(C23&lt;1,F23*C23*'17.PIV 4. pielikums finanšu an.'!$C$22,0)</f>
        <v>#DIV/0!</v>
      </c>
      <c r="I23" s="375"/>
      <c r="J23" s="375"/>
      <c r="K23" s="375"/>
      <c r="L23" s="375"/>
      <c r="M23" s="375"/>
      <c r="N23" s="375"/>
      <c r="O23" s="375"/>
      <c r="P23" s="375"/>
      <c r="Q23" s="375"/>
      <c r="R23" s="375"/>
      <c r="S23" s="375"/>
      <c r="T23" s="375"/>
      <c r="U23" s="375"/>
      <c r="V23" s="375"/>
      <c r="W23" s="375"/>
      <c r="X23" s="375"/>
      <c r="Y23" s="375"/>
      <c r="Z23" s="533"/>
      <c r="AF23" s="518"/>
      <c r="AG23" s="518"/>
      <c r="AH23" s="518"/>
      <c r="AI23" s="518"/>
      <c r="AJ23" s="518"/>
      <c r="AK23" s="518"/>
      <c r="AL23" s="518"/>
      <c r="AM23" s="518"/>
      <c r="AN23" s="518"/>
      <c r="AO23" s="518"/>
      <c r="AP23" s="518"/>
      <c r="AQ23" s="518"/>
      <c r="AR23" s="518"/>
      <c r="AS23" s="518"/>
      <c r="AT23" s="518"/>
      <c r="AU23" s="518"/>
      <c r="AW23" s="243"/>
    </row>
    <row r="24" spans="1:49" ht="13.5" customHeight="1">
      <c r="A24" s="531" t="s">
        <v>588</v>
      </c>
      <c r="B24" s="537" t="s">
        <v>458</v>
      </c>
      <c r="C24" s="524">
        <v>0.85</v>
      </c>
      <c r="D24" s="527">
        <f t="shared" si="8"/>
        <v>0</v>
      </c>
      <c r="E24" s="526" t="e">
        <f t="shared" si="15"/>
        <v>#DIV/0!</v>
      </c>
      <c r="F24" s="527">
        <f t="shared" si="5"/>
        <v>0</v>
      </c>
      <c r="G24" s="528">
        <f t="shared" si="10"/>
        <v>0</v>
      </c>
      <c r="H24" s="528" t="e">
        <f>IF(C24&lt;1,F24*C24*'17.PIV 4. pielikums finanšu an.'!$C$22,0)</f>
        <v>#DIV/0!</v>
      </c>
      <c r="I24" s="375"/>
      <c r="J24" s="375"/>
      <c r="K24" s="375"/>
      <c r="L24" s="375"/>
      <c r="M24" s="375"/>
      <c r="N24" s="375"/>
      <c r="O24" s="375"/>
      <c r="P24" s="375"/>
      <c r="Q24" s="375"/>
      <c r="R24" s="375"/>
      <c r="S24" s="375"/>
      <c r="T24" s="375"/>
      <c r="U24" s="375"/>
      <c r="V24" s="375"/>
      <c r="W24" s="375"/>
      <c r="X24" s="375"/>
      <c r="Y24" s="375"/>
      <c r="Z24" s="533"/>
      <c r="AF24" s="518"/>
      <c r="AG24" s="518"/>
      <c r="AH24" s="518"/>
      <c r="AI24" s="518"/>
      <c r="AJ24" s="518"/>
      <c r="AK24" s="518"/>
      <c r="AL24" s="518"/>
      <c r="AM24" s="518"/>
      <c r="AN24" s="518"/>
      <c r="AO24" s="518"/>
      <c r="AP24" s="518"/>
      <c r="AQ24" s="518"/>
      <c r="AR24" s="518"/>
      <c r="AS24" s="518"/>
      <c r="AT24" s="518"/>
      <c r="AU24" s="518"/>
      <c r="AW24" s="243"/>
    </row>
    <row r="25" spans="1:49" ht="13.5" customHeight="1">
      <c r="A25" s="522" t="s">
        <v>459</v>
      </c>
      <c r="B25" s="538" t="s">
        <v>216</v>
      </c>
      <c r="C25" s="524">
        <v>0.85</v>
      </c>
      <c r="D25" s="527">
        <f t="shared" si="8"/>
        <v>0</v>
      </c>
      <c r="E25" s="526" t="e">
        <f t="shared" si="15"/>
        <v>#DIV/0!</v>
      </c>
      <c r="F25" s="527">
        <f t="shared" si="5"/>
        <v>0</v>
      </c>
      <c r="G25" s="528">
        <f t="shared" si="10"/>
        <v>0</v>
      </c>
      <c r="H25" s="536" t="e">
        <f>SUM(H26)</f>
        <v>#DIV/0!</v>
      </c>
      <c r="I25" s="536">
        <f>SUM(I26)</f>
        <v>0</v>
      </c>
      <c r="J25" s="536">
        <f t="shared" ref="J25:Z25" si="18">SUM(J26)</f>
        <v>0</v>
      </c>
      <c r="K25" s="536">
        <f t="shared" si="18"/>
        <v>0</v>
      </c>
      <c r="L25" s="536">
        <f t="shared" si="18"/>
        <v>0</v>
      </c>
      <c r="M25" s="536">
        <f t="shared" si="18"/>
        <v>0</v>
      </c>
      <c r="N25" s="536">
        <f t="shared" si="18"/>
        <v>0</v>
      </c>
      <c r="O25" s="536">
        <f t="shared" si="18"/>
        <v>0</v>
      </c>
      <c r="P25" s="536">
        <f t="shared" si="18"/>
        <v>0</v>
      </c>
      <c r="Q25" s="536">
        <f t="shared" si="18"/>
        <v>0</v>
      </c>
      <c r="R25" s="536">
        <f t="shared" si="18"/>
        <v>0</v>
      </c>
      <c r="S25" s="536">
        <f t="shared" si="18"/>
        <v>0</v>
      </c>
      <c r="T25" s="536">
        <f t="shared" si="18"/>
        <v>0</v>
      </c>
      <c r="U25" s="536">
        <f t="shared" si="18"/>
        <v>0</v>
      </c>
      <c r="V25" s="536">
        <f t="shared" si="18"/>
        <v>0</v>
      </c>
      <c r="W25" s="536">
        <f t="shared" si="18"/>
        <v>0</v>
      </c>
      <c r="X25" s="536">
        <f t="shared" si="18"/>
        <v>0</v>
      </c>
      <c r="Y25" s="536">
        <f t="shared" si="18"/>
        <v>0</v>
      </c>
      <c r="Z25" s="536">
        <f t="shared" si="18"/>
        <v>0</v>
      </c>
      <c r="AF25" s="518"/>
      <c r="AG25" s="518"/>
      <c r="AH25" s="518"/>
      <c r="AI25" s="518"/>
      <c r="AJ25" s="518"/>
      <c r="AK25" s="518"/>
      <c r="AL25" s="518"/>
      <c r="AM25" s="518"/>
      <c r="AN25" s="518"/>
      <c r="AO25" s="518"/>
      <c r="AP25" s="518"/>
      <c r="AQ25" s="518"/>
      <c r="AR25" s="518"/>
      <c r="AS25" s="518"/>
      <c r="AT25" s="518"/>
      <c r="AU25" s="518"/>
      <c r="AW25" s="243"/>
    </row>
    <row r="26" spans="1:49" ht="13.5" customHeight="1">
      <c r="A26" s="522" t="s">
        <v>104</v>
      </c>
      <c r="B26" s="538" t="s">
        <v>460</v>
      </c>
      <c r="C26" s="524">
        <v>0.85</v>
      </c>
      <c r="D26" s="527">
        <f t="shared" si="8"/>
        <v>0</v>
      </c>
      <c r="E26" s="526" t="e">
        <f t="shared" si="15"/>
        <v>#DIV/0!</v>
      </c>
      <c r="F26" s="527">
        <f t="shared" si="5"/>
        <v>0</v>
      </c>
      <c r="G26" s="528">
        <f t="shared" si="10"/>
        <v>0</v>
      </c>
      <c r="H26" s="536" t="e">
        <f>SUM(H27,H32,H36)</f>
        <v>#DIV/0!</v>
      </c>
      <c r="I26" s="536">
        <f>SUM(I27,I32,I36)</f>
        <v>0</v>
      </c>
      <c r="J26" s="536">
        <f t="shared" ref="J26:Z26" si="19">SUM(J27,J32,J36)</f>
        <v>0</v>
      </c>
      <c r="K26" s="536">
        <f t="shared" si="19"/>
        <v>0</v>
      </c>
      <c r="L26" s="536">
        <f t="shared" si="19"/>
        <v>0</v>
      </c>
      <c r="M26" s="536">
        <f t="shared" si="19"/>
        <v>0</v>
      </c>
      <c r="N26" s="536">
        <f t="shared" si="19"/>
        <v>0</v>
      </c>
      <c r="O26" s="536">
        <f t="shared" si="19"/>
        <v>0</v>
      </c>
      <c r="P26" s="536">
        <f t="shared" si="19"/>
        <v>0</v>
      </c>
      <c r="Q26" s="536">
        <f t="shared" si="19"/>
        <v>0</v>
      </c>
      <c r="R26" s="536">
        <f t="shared" si="19"/>
        <v>0</v>
      </c>
      <c r="S26" s="536">
        <f t="shared" si="19"/>
        <v>0</v>
      </c>
      <c r="T26" s="536">
        <f t="shared" si="19"/>
        <v>0</v>
      </c>
      <c r="U26" s="536">
        <f t="shared" si="19"/>
        <v>0</v>
      </c>
      <c r="V26" s="536">
        <f t="shared" si="19"/>
        <v>0</v>
      </c>
      <c r="W26" s="536">
        <f t="shared" si="19"/>
        <v>0</v>
      </c>
      <c r="X26" s="536">
        <f t="shared" si="19"/>
        <v>0</v>
      </c>
      <c r="Y26" s="536">
        <f t="shared" si="19"/>
        <v>0</v>
      </c>
      <c r="Z26" s="536">
        <f t="shared" si="19"/>
        <v>0</v>
      </c>
      <c r="AF26" s="518"/>
      <c r="AG26" s="518"/>
      <c r="AH26" s="518"/>
      <c r="AI26" s="518"/>
      <c r="AJ26" s="518"/>
      <c r="AK26" s="518"/>
      <c r="AL26" s="518"/>
      <c r="AM26" s="518"/>
      <c r="AN26" s="518"/>
      <c r="AO26" s="518"/>
      <c r="AP26" s="518"/>
      <c r="AQ26" s="518"/>
      <c r="AR26" s="518"/>
      <c r="AS26" s="518"/>
      <c r="AT26" s="518"/>
      <c r="AU26" s="518"/>
      <c r="AW26" s="243"/>
    </row>
    <row r="27" spans="1:49" ht="13.5" customHeight="1">
      <c r="A27" s="522" t="s">
        <v>461</v>
      </c>
      <c r="B27" s="538" t="s">
        <v>462</v>
      </c>
      <c r="C27" s="524">
        <v>0.85</v>
      </c>
      <c r="D27" s="527">
        <f t="shared" si="8"/>
        <v>0</v>
      </c>
      <c r="E27" s="526" t="e">
        <f t="shared" si="15"/>
        <v>#DIV/0!</v>
      </c>
      <c r="F27" s="527">
        <f t="shared" si="5"/>
        <v>0</v>
      </c>
      <c r="G27" s="528">
        <f t="shared" si="10"/>
        <v>0</v>
      </c>
      <c r="H27" s="536" t="e">
        <f>SUM(H28:H31)</f>
        <v>#DIV/0!</v>
      </c>
      <c r="I27" s="536">
        <f>SUM(I28:I31)</f>
        <v>0</v>
      </c>
      <c r="J27" s="536">
        <f t="shared" ref="J27:Z27" si="20">SUM(J28:J31)</f>
        <v>0</v>
      </c>
      <c r="K27" s="536">
        <f t="shared" si="20"/>
        <v>0</v>
      </c>
      <c r="L27" s="536">
        <f t="shared" si="20"/>
        <v>0</v>
      </c>
      <c r="M27" s="536">
        <f t="shared" si="20"/>
        <v>0</v>
      </c>
      <c r="N27" s="536">
        <f t="shared" si="20"/>
        <v>0</v>
      </c>
      <c r="O27" s="536">
        <f t="shared" si="20"/>
        <v>0</v>
      </c>
      <c r="P27" s="536">
        <f t="shared" si="20"/>
        <v>0</v>
      </c>
      <c r="Q27" s="536">
        <f t="shared" si="20"/>
        <v>0</v>
      </c>
      <c r="R27" s="536">
        <f t="shared" si="20"/>
        <v>0</v>
      </c>
      <c r="S27" s="536">
        <f t="shared" si="20"/>
        <v>0</v>
      </c>
      <c r="T27" s="536">
        <f t="shared" si="20"/>
        <v>0</v>
      </c>
      <c r="U27" s="536">
        <f t="shared" si="20"/>
        <v>0</v>
      </c>
      <c r="V27" s="536">
        <f t="shared" si="20"/>
        <v>0</v>
      </c>
      <c r="W27" s="536">
        <f t="shared" si="20"/>
        <v>0</v>
      </c>
      <c r="X27" s="536">
        <f t="shared" si="20"/>
        <v>0</v>
      </c>
      <c r="Y27" s="536">
        <f t="shared" si="20"/>
        <v>0</v>
      </c>
      <c r="Z27" s="536">
        <f t="shared" si="20"/>
        <v>0</v>
      </c>
      <c r="AF27" s="518"/>
      <c r="AG27" s="518"/>
      <c r="AH27" s="518"/>
      <c r="AI27" s="518"/>
      <c r="AJ27" s="518"/>
      <c r="AK27" s="518"/>
      <c r="AL27" s="518"/>
      <c r="AM27" s="518"/>
      <c r="AN27" s="518"/>
      <c r="AO27" s="518"/>
      <c r="AP27" s="518"/>
      <c r="AQ27" s="518"/>
      <c r="AR27" s="518"/>
      <c r="AS27" s="518"/>
      <c r="AT27" s="518"/>
      <c r="AU27" s="518"/>
      <c r="AW27" s="243"/>
    </row>
    <row r="28" spans="1:49" ht="13.5" customHeight="1">
      <c r="A28" s="531" t="s">
        <v>463</v>
      </c>
      <c r="B28" s="537" t="s">
        <v>464</v>
      </c>
      <c r="C28" s="524">
        <v>0.85</v>
      </c>
      <c r="D28" s="527">
        <f t="shared" si="8"/>
        <v>0</v>
      </c>
      <c r="E28" s="526" t="e">
        <f t="shared" si="15"/>
        <v>#DIV/0!</v>
      </c>
      <c r="F28" s="527">
        <f t="shared" si="5"/>
        <v>0</v>
      </c>
      <c r="G28" s="528">
        <f t="shared" si="10"/>
        <v>0</v>
      </c>
      <c r="H28" s="528" t="e">
        <f>IF(C28&lt;1,F28*C28*'17.PIV 4. pielikums finanšu an.'!$C$22,0)</f>
        <v>#DIV/0!</v>
      </c>
      <c r="I28" s="375"/>
      <c r="J28" s="375"/>
      <c r="K28" s="375"/>
      <c r="L28" s="375"/>
      <c r="M28" s="375"/>
      <c r="N28" s="375"/>
      <c r="O28" s="375"/>
      <c r="P28" s="375"/>
      <c r="Q28" s="375"/>
      <c r="R28" s="375"/>
      <c r="S28" s="375"/>
      <c r="T28" s="375"/>
      <c r="U28" s="375"/>
      <c r="V28" s="375"/>
      <c r="W28" s="375"/>
      <c r="X28" s="375"/>
      <c r="Y28" s="375"/>
      <c r="Z28" s="533"/>
      <c r="AF28" s="518"/>
      <c r="AG28" s="518"/>
      <c r="AH28" s="518"/>
      <c r="AI28" s="518"/>
      <c r="AJ28" s="518"/>
      <c r="AK28" s="518"/>
      <c r="AL28" s="518"/>
      <c r="AM28" s="518"/>
      <c r="AN28" s="518"/>
      <c r="AO28" s="518"/>
      <c r="AP28" s="518"/>
      <c r="AQ28" s="518"/>
      <c r="AR28" s="518"/>
      <c r="AS28" s="518"/>
      <c r="AT28" s="518"/>
      <c r="AU28" s="518"/>
      <c r="AW28" s="243"/>
    </row>
    <row r="29" spans="1:49" ht="13.5" customHeight="1">
      <c r="A29" s="531" t="s">
        <v>465</v>
      </c>
      <c r="B29" s="537" t="s">
        <v>466</v>
      </c>
      <c r="C29" s="524">
        <v>0.85</v>
      </c>
      <c r="D29" s="527">
        <f t="shared" si="8"/>
        <v>0</v>
      </c>
      <c r="E29" s="526" t="e">
        <f t="shared" si="15"/>
        <v>#DIV/0!</v>
      </c>
      <c r="F29" s="527">
        <f t="shared" si="5"/>
        <v>0</v>
      </c>
      <c r="G29" s="528">
        <f t="shared" si="10"/>
        <v>0</v>
      </c>
      <c r="H29" s="528" t="e">
        <f>IF(C29&lt;1,F29*C29*'17.PIV 4. pielikums finanšu an.'!$C$22,0)</f>
        <v>#DIV/0!</v>
      </c>
      <c r="I29" s="375"/>
      <c r="J29" s="375"/>
      <c r="K29" s="375"/>
      <c r="L29" s="375"/>
      <c r="M29" s="375"/>
      <c r="N29" s="375"/>
      <c r="O29" s="375"/>
      <c r="P29" s="375"/>
      <c r="Q29" s="375"/>
      <c r="R29" s="375"/>
      <c r="S29" s="375"/>
      <c r="T29" s="375"/>
      <c r="U29" s="375"/>
      <c r="V29" s="375"/>
      <c r="W29" s="375"/>
      <c r="X29" s="375"/>
      <c r="Y29" s="375"/>
      <c r="Z29" s="533"/>
      <c r="AF29" s="518"/>
      <c r="AG29" s="518"/>
      <c r="AH29" s="518"/>
      <c r="AI29" s="518"/>
      <c r="AJ29" s="518"/>
      <c r="AK29" s="518"/>
      <c r="AL29" s="518"/>
      <c r="AM29" s="518"/>
      <c r="AN29" s="518"/>
      <c r="AO29" s="518"/>
      <c r="AP29" s="518"/>
      <c r="AQ29" s="518"/>
      <c r="AR29" s="518"/>
      <c r="AS29" s="518"/>
      <c r="AT29" s="518"/>
      <c r="AU29" s="518"/>
      <c r="AW29" s="243"/>
    </row>
    <row r="30" spans="1:49" ht="13.5" customHeight="1">
      <c r="A30" s="531" t="s">
        <v>467</v>
      </c>
      <c r="B30" s="537" t="s">
        <v>449</v>
      </c>
      <c r="C30" s="524">
        <v>0.85</v>
      </c>
      <c r="D30" s="527">
        <f t="shared" si="8"/>
        <v>0</v>
      </c>
      <c r="E30" s="526" t="e">
        <f t="shared" si="15"/>
        <v>#DIV/0!</v>
      </c>
      <c r="F30" s="527">
        <f t="shared" si="5"/>
        <v>0</v>
      </c>
      <c r="G30" s="528">
        <f t="shared" si="10"/>
        <v>0</v>
      </c>
      <c r="H30" s="528" t="e">
        <f>IF(C30&lt;1,F30*C30*'17.PIV 4. pielikums finanšu an.'!$C$22,0)</f>
        <v>#DIV/0!</v>
      </c>
      <c r="I30" s="375"/>
      <c r="J30" s="375"/>
      <c r="K30" s="375"/>
      <c r="L30" s="375"/>
      <c r="M30" s="375"/>
      <c r="N30" s="375"/>
      <c r="O30" s="375"/>
      <c r="P30" s="375"/>
      <c r="Q30" s="375"/>
      <c r="R30" s="375"/>
      <c r="S30" s="375"/>
      <c r="T30" s="375"/>
      <c r="U30" s="375"/>
      <c r="V30" s="375"/>
      <c r="W30" s="375"/>
      <c r="X30" s="375"/>
      <c r="Y30" s="375"/>
      <c r="Z30" s="533"/>
      <c r="AF30" s="518"/>
      <c r="AG30" s="518"/>
      <c r="AH30" s="518"/>
      <c r="AI30" s="518"/>
      <c r="AJ30" s="518"/>
      <c r="AK30" s="518"/>
      <c r="AL30" s="518"/>
      <c r="AM30" s="518"/>
      <c r="AN30" s="518"/>
      <c r="AO30" s="518"/>
      <c r="AP30" s="518"/>
      <c r="AQ30" s="518"/>
      <c r="AR30" s="518"/>
      <c r="AS30" s="518"/>
      <c r="AT30" s="518"/>
      <c r="AU30" s="518"/>
      <c r="AW30" s="243"/>
    </row>
    <row r="31" spans="1:49" ht="13.5" customHeight="1">
      <c r="A31" s="531" t="s">
        <v>468</v>
      </c>
      <c r="B31" s="537" t="s">
        <v>469</v>
      </c>
      <c r="C31" s="524">
        <v>0.85</v>
      </c>
      <c r="D31" s="527">
        <f t="shared" si="8"/>
        <v>0</v>
      </c>
      <c r="E31" s="526" t="e">
        <f t="shared" si="15"/>
        <v>#DIV/0!</v>
      </c>
      <c r="F31" s="527">
        <f t="shared" si="5"/>
        <v>0</v>
      </c>
      <c r="G31" s="528">
        <f t="shared" si="10"/>
        <v>0</v>
      </c>
      <c r="H31" s="528" t="e">
        <f>IF(C31&lt;1,F31*C31*'17.PIV 4. pielikums finanšu an.'!$C$22,0)</f>
        <v>#DIV/0!</v>
      </c>
      <c r="I31" s="375"/>
      <c r="J31" s="375"/>
      <c r="K31" s="375"/>
      <c r="L31" s="375"/>
      <c r="M31" s="375"/>
      <c r="N31" s="375"/>
      <c r="O31" s="375"/>
      <c r="P31" s="375"/>
      <c r="Q31" s="375"/>
      <c r="R31" s="375"/>
      <c r="S31" s="375"/>
      <c r="T31" s="375"/>
      <c r="U31" s="375"/>
      <c r="V31" s="375"/>
      <c r="W31" s="375"/>
      <c r="X31" s="375"/>
      <c r="Y31" s="375"/>
      <c r="Z31" s="533"/>
      <c r="AF31" s="518"/>
      <c r="AG31" s="518"/>
      <c r="AH31" s="518"/>
      <c r="AI31" s="518"/>
      <c r="AJ31" s="518"/>
      <c r="AK31" s="518"/>
      <c r="AL31" s="518"/>
      <c r="AM31" s="518"/>
      <c r="AN31" s="518"/>
      <c r="AO31" s="518"/>
      <c r="AP31" s="518"/>
      <c r="AQ31" s="518"/>
      <c r="AR31" s="518"/>
      <c r="AS31" s="518"/>
      <c r="AT31" s="518"/>
      <c r="AU31" s="518"/>
      <c r="AW31" s="243"/>
    </row>
    <row r="32" spans="1:49" ht="13.5" customHeight="1">
      <c r="A32" s="522" t="s">
        <v>470</v>
      </c>
      <c r="B32" s="538" t="s">
        <v>471</v>
      </c>
      <c r="C32" s="524">
        <v>0.85</v>
      </c>
      <c r="D32" s="527">
        <f t="shared" si="8"/>
        <v>0</v>
      </c>
      <c r="E32" s="526" t="e">
        <f t="shared" si="15"/>
        <v>#DIV/0!</v>
      </c>
      <c r="F32" s="527">
        <f t="shared" si="5"/>
        <v>0</v>
      </c>
      <c r="G32" s="528">
        <f t="shared" si="10"/>
        <v>0</v>
      </c>
      <c r="H32" s="536" t="e">
        <f>SUM(H33:H35)</f>
        <v>#DIV/0!</v>
      </c>
      <c r="I32" s="536">
        <f>SUM(I33:I35)</f>
        <v>0</v>
      </c>
      <c r="J32" s="536">
        <f t="shared" ref="J32:Z32" si="21">SUM(J33:J35)</f>
        <v>0</v>
      </c>
      <c r="K32" s="536">
        <f t="shared" si="21"/>
        <v>0</v>
      </c>
      <c r="L32" s="536">
        <f t="shared" si="21"/>
        <v>0</v>
      </c>
      <c r="M32" s="536">
        <f t="shared" si="21"/>
        <v>0</v>
      </c>
      <c r="N32" s="536">
        <f t="shared" si="21"/>
        <v>0</v>
      </c>
      <c r="O32" s="536">
        <f t="shared" si="21"/>
        <v>0</v>
      </c>
      <c r="P32" s="536">
        <f t="shared" si="21"/>
        <v>0</v>
      </c>
      <c r="Q32" s="536">
        <f t="shared" si="21"/>
        <v>0</v>
      </c>
      <c r="R32" s="536">
        <f t="shared" si="21"/>
        <v>0</v>
      </c>
      <c r="S32" s="536">
        <f t="shared" si="21"/>
        <v>0</v>
      </c>
      <c r="T32" s="536">
        <f t="shared" si="21"/>
        <v>0</v>
      </c>
      <c r="U32" s="536">
        <f t="shared" si="21"/>
        <v>0</v>
      </c>
      <c r="V32" s="536">
        <f t="shared" si="21"/>
        <v>0</v>
      </c>
      <c r="W32" s="536">
        <f t="shared" si="21"/>
        <v>0</v>
      </c>
      <c r="X32" s="536">
        <f t="shared" si="21"/>
        <v>0</v>
      </c>
      <c r="Y32" s="536">
        <f t="shared" si="21"/>
        <v>0</v>
      </c>
      <c r="Z32" s="536">
        <f t="shared" si="21"/>
        <v>0</v>
      </c>
      <c r="AF32" s="518"/>
      <c r="AG32" s="518"/>
      <c r="AH32" s="518"/>
      <c r="AI32" s="518"/>
      <c r="AJ32" s="518"/>
      <c r="AK32" s="518"/>
      <c r="AL32" s="518"/>
      <c r="AM32" s="518"/>
      <c r="AN32" s="518"/>
      <c r="AO32" s="518"/>
      <c r="AP32" s="518"/>
      <c r="AQ32" s="518"/>
      <c r="AR32" s="518"/>
      <c r="AS32" s="518"/>
      <c r="AT32" s="518"/>
      <c r="AU32" s="518"/>
      <c r="AW32" s="243"/>
    </row>
    <row r="33" spans="1:49" ht="13.5" customHeight="1">
      <c r="A33" s="531" t="s">
        <v>472</v>
      </c>
      <c r="B33" s="537" t="s">
        <v>473</v>
      </c>
      <c r="C33" s="524">
        <v>0.85</v>
      </c>
      <c r="D33" s="527">
        <f t="shared" si="8"/>
        <v>0</v>
      </c>
      <c r="E33" s="526" t="e">
        <f t="shared" si="15"/>
        <v>#DIV/0!</v>
      </c>
      <c r="F33" s="527">
        <f t="shared" si="5"/>
        <v>0</v>
      </c>
      <c r="G33" s="528">
        <f t="shared" si="10"/>
        <v>0</v>
      </c>
      <c r="H33" s="528" t="e">
        <f>IF(C33&lt;1,F33*C33*'17.PIV 4. pielikums finanšu an.'!$C$22,0)</f>
        <v>#DIV/0!</v>
      </c>
      <c r="I33" s="375"/>
      <c r="J33" s="375"/>
      <c r="K33" s="375"/>
      <c r="L33" s="375"/>
      <c r="M33" s="375"/>
      <c r="N33" s="375"/>
      <c r="O33" s="375"/>
      <c r="P33" s="375"/>
      <c r="Q33" s="375"/>
      <c r="R33" s="375"/>
      <c r="S33" s="375"/>
      <c r="T33" s="375"/>
      <c r="U33" s="375"/>
      <c r="V33" s="375"/>
      <c r="W33" s="375"/>
      <c r="X33" s="375"/>
      <c r="Y33" s="375"/>
      <c r="Z33" s="533"/>
      <c r="AF33" s="518"/>
      <c r="AG33" s="518"/>
      <c r="AH33" s="518"/>
      <c r="AI33" s="518"/>
      <c r="AJ33" s="518"/>
      <c r="AK33" s="518"/>
      <c r="AL33" s="518"/>
      <c r="AM33" s="518"/>
      <c r="AN33" s="518"/>
      <c r="AO33" s="518"/>
      <c r="AP33" s="518"/>
      <c r="AQ33" s="518"/>
      <c r="AR33" s="518"/>
      <c r="AS33" s="518"/>
      <c r="AT33" s="518"/>
      <c r="AU33" s="518"/>
      <c r="AW33" s="243"/>
    </row>
    <row r="34" spans="1:49" ht="13.5" customHeight="1">
      <c r="A34" s="531" t="s">
        <v>474</v>
      </c>
      <c r="B34" s="537" t="s">
        <v>475</v>
      </c>
      <c r="C34" s="524">
        <v>0.85</v>
      </c>
      <c r="D34" s="527">
        <f t="shared" si="8"/>
        <v>0</v>
      </c>
      <c r="E34" s="526" t="e">
        <f t="shared" si="15"/>
        <v>#DIV/0!</v>
      </c>
      <c r="F34" s="527">
        <f t="shared" si="5"/>
        <v>0</v>
      </c>
      <c r="G34" s="528">
        <f t="shared" si="10"/>
        <v>0</v>
      </c>
      <c r="H34" s="528" t="e">
        <f>IF(C34&lt;1,F34*C34*'17.PIV 4. pielikums finanšu an.'!$C$22,0)</f>
        <v>#DIV/0!</v>
      </c>
      <c r="I34" s="375"/>
      <c r="J34" s="375"/>
      <c r="K34" s="375"/>
      <c r="L34" s="375"/>
      <c r="M34" s="375"/>
      <c r="N34" s="375"/>
      <c r="O34" s="375"/>
      <c r="P34" s="375"/>
      <c r="Q34" s="375"/>
      <c r="R34" s="375"/>
      <c r="S34" s="375"/>
      <c r="T34" s="375"/>
      <c r="U34" s="375"/>
      <c r="V34" s="375"/>
      <c r="W34" s="375"/>
      <c r="X34" s="375"/>
      <c r="Y34" s="375"/>
      <c r="Z34" s="533"/>
      <c r="AF34" s="518"/>
      <c r="AG34" s="518"/>
      <c r="AH34" s="518"/>
      <c r="AI34" s="518"/>
      <c r="AJ34" s="518"/>
      <c r="AK34" s="518"/>
      <c r="AL34" s="518"/>
      <c r="AM34" s="518"/>
      <c r="AN34" s="518"/>
      <c r="AO34" s="518"/>
      <c r="AP34" s="518"/>
      <c r="AQ34" s="518"/>
      <c r="AR34" s="518"/>
      <c r="AS34" s="518"/>
      <c r="AT34" s="518"/>
      <c r="AU34" s="518"/>
      <c r="AW34" s="243"/>
    </row>
    <row r="35" spans="1:49" ht="13.5" customHeight="1">
      <c r="A35" s="531" t="s">
        <v>476</v>
      </c>
      <c r="B35" s="537" t="s">
        <v>477</v>
      </c>
      <c r="C35" s="524">
        <v>0.85</v>
      </c>
      <c r="D35" s="527">
        <f t="shared" si="8"/>
        <v>0</v>
      </c>
      <c r="E35" s="526" t="e">
        <f t="shared" si="15"/>
        <v>#DIV/0!</v>
      </c>
      <c r="F35" s="527">
        <f t="shared" si="5"/>
        <v>0</v>
      </c>
      <c r="G35" s="528">
        <f t="shared" si="10"/>
        <v>0</v>
      </c>
      <c r="H35" s="528" t="e">
        <f>IF(C35&lt;1,F35*C35*'17.PIV 4. pielikums finanšu an.'!$C$22,0)</f>
        <v>#DIV/0!</v>
      </c>
      <c r="I35" s="375"/>
      <c r="J35" s="375"/>
      <c r="K35" s="375"/>
      <c r="L35" s="375"/>
      <c r="M35" s="375"/>
      <c r="N35" s="375"/>
      <c r="O35" s="375"/>
      <c r="P35" s="375"/>
      <c r="Q35" s="375"/>
      <c r="R35" s="375"/>
      <c r="S35" s="375"/>
      <c r="T35" s="375"/>
      <c r="U35" s="375"/>
      <c r="V35" s="375"/>
      <c r="W35" s="375"/>
      <c r="X35" s="375"/>
      <c r="Y35" s="375"/>
      <c r="Z35" s="533"/>
      <c r="AF35" s="518"/>
      <c r="AG35" s="518"/>
      <c r="AH35" s="518"/>
      <c r="AI35" s="518"/>
      <c r="AJ35" s="518"/>
      <c r="AK35" s="518"/>
      <c r="AL35" s="518"/>
      <c r="AM35" s="518"/>
      <c r="AN35" s="518"/>
      <c r="AO35" s="518"/>
      <c r="AP35" s="518"/>
      <c r="AQ35" s="518"/>
      <c r="AR35" s="518"/>
      <c r="AS35" s="518"/>
      <c r="AT35" s="518"/>
      <c r="AU35" s="518"/>
      <c r="AW35" s="243"/>
    </row>
    <row r="36" spans="1:49" ht="13.5" customHeight="1">
      <c r="A36" s="522" t="s">
        <v>478</v>
      </c>
      <c r="B36" s="538" t="s">
        <v>479</v>
      </c>
      <c r="C36" s="524">
        <v>0.85</v>
      </c>
      <c r="D36" s="527">
        <f t="shared" si="8"/>
        <v>0</v>
      </c>
      <c r="E36" s="526" t="e">
        <f t="shared" si="15"/>
        <v>#DIV/0!</v>
      </c>
      <c r="F36" s="527">
        <f t="shared" si="5"/>
        <v>0</v>
      </c>
      <c r="G36" s="528">
        <f t="shared" si="10"/>
        <v>0</v>
      </c>
      <c r="H36" s="528" t="e">
        <f>IF(C36&lt;1,F36*C36*'17.PIV 4. pielikums finanšu an.'!$C$22,0)</f>
        <v>#DIV/0!</v>
      </c>
      <c r="I36" s="375"/>
      <c r="J36" s="375"/>
      <c r="K36" s="375"/>
      <c r="L36" s="375"/>
      <c r="M36" s="375"/>
      <c r="N36" s="375"/>
      <c r="O36" s="375"/>
      <c r="P36" s="375"/>
      <c r="Q36" s="375"/>
      <c r="R36" s="375"/>
      <c r="S36" s="375"/>
      <c r="T36" s="375"/>
      <c r="U36" s="375"/>
      <c r="V36" s="375"/>
      <c r="W36" s="375"/>
      <c r="X36" s="375"/>
      <c r="Y36" s="375"/>
      <c r="Z36" s="533"/>
      <c r="AF36" s="518"/>
      <c r="AG36" s="518"/>
      <c r="AH36" s="518"/>
      <c r="AI36" s="518"/>
      <c r="AJ36" s="518"/>
      <c r="AK36" s="518"/>
      <c r="AL36" s="518"/>
      <c r="AM36" s="518"/>
      <c r="AN36" s="518"/>
      <c r="AO36" s="518"/>
      <c r="AP36" s="518"/>
      <c r="AQ36" s="518"/>
      <c r="AR36" s="518"/>
      <c r="AS36" s="518"/>
      <c r="AT36" s="518"/>
      <c r="AU36" s="518"/>
      <c r="AW36" s="243"/>
    </row>
    <row r="37" spans="1:49" ht="13.5" customHeight="1">
      <c r="A37" s="522">
        <v>10</v>
      </c>
      <c r="B37" s="538" t="s">
        <v>217</v>
      </c>
      <c r="C37" s="524">
        <v>0.85</v>
      </c>
      <c r="D37" s="527">
        <f t="shared" si="8"/>
        <v>0</v>
      </c>
      <c r="E37" s="526" t="e">
        <f t="shared" si="15"/>
        <v>#DIV/0!</v>
      </c>
      <c r="F37" s="527">
        <f t="shared" si="5"/>
        <v>0</v>
      </c>
      <c r="G37" s="528">
        <f t="shared" si="10"/>
        <v>0</v>
      </c>
      <c r="H37" s="536" t="e">
        <f>SUM(H38,H42)</f>
        <v>#DIV/0!</v>
      </c>
      <c r="I37" s="536">
        <f>SUM(I38,I42)</f>
        <v>0</v>
      </c>
      <c r="J37" s="536">
        <f t="shared" ref="J37:Z37" si="22">SUM(J38,J42)</f>
        <v>0</v>
      </c>
      <c r="K37" s="536">
        <f t="shared" si="22"/>
        <v>0</v>
      </c>
      <c r="L37" s="536">
        <f t="shared" si="22"/>
        <v>0</v>
      </c>
      <c r="M37" s="536">
        <f t="shared" si="22"/>
        <v>0</v>
      </c>
      <c r="N37" s="536">
        <f t="shared" si="22"/>
        <v>0</v>
      </c>
      <c r="O37" s="536">
        <f t="shared" si="22"/>
        <v>0</v>
      </c>
      <c r="P37" s="536">
        <f t="shared" si="22"/>
        <v>0</v>
      </c>
      <c r="Q37" s="536">
        <f t="shared" si="22"/>
        <v>0</v>
      </c>
      <c r="R37" s="536">
        <f t="shared" si="22"/>
        <v>0</v>
      </c>
      <c r="S37" s="536">
        <f t="shared" si="22"/>
        <v>0</v>
      </c>
      <c r="T37" s="536">
        <f t="shared" si="22"/>
        <v>0</v>
      </c>
      <c r="U37" s="536">
        <f t="shared" si="22"/>
        <v>0</v>
      </c>
      <c r="V37" s="536">
        <f t="shared" si="22"/>
        <v>0</v>
      </c>
      <c r="W37" s="536">
        <f t="shared" si="22"/>
        <v>0</v>
      </c>
      <c r="X37" s="536">
        <f t="shared" si="22"/>
        <v>0</v>
      </c>
      <c r="Y37" s="536">
        <f t="shared" si="22"/>
        <v>0</v>
      </c>
      <c r="Z37" s="536">
        <f t="shared" si="22"/>
        <v>0</v>
      </c>
      <c r="AF37" s="518"/>
      <c r="AG37" s="518"/>
      <c r="AH37" s="518"/>
      <c r="AI37" s="518"/>
      <c r="AJ37" s="518"/>
      <c r="AK37" s="518"/>
      <c r="AL37" s="518"/>
      <c r="AM37" s="518"/>
      <c r="AN37" s="518"/>
      <c r="AO37" s="518"/>
      <c r="AP37" s="518"/>
      <c r="AQ37" s="518"/>
      <c r="AR37" s="518"/>
      <c r="AS37" s="518"/>
      <c r="AT37" s="518"/>
      <c r="AU37" s="518"/>
    </row>
    <row r="38" spans="1:49" ht="13.5" customHeight="1">
      <c r="A38" s="522" t="s">
        <v>480</v>
      </c>
      <c r="B38" s="538" t="s">
        <v>481</v>
      </c>
      <c r="C38" s="524">
        <v>0.85</v>
      </c>
      <c r="D38" s="527">
        <f t="shared" si="8"/>
        <v>0</v>
      </c>
      <c r="E38" s="526" t="e">
        <f t="shared" si="15"/>
        <v>#DIV/0!</v>
      </c>
      <c r="F38" s="527">
        <f t="shared" si="5"/>
        <v>0</v>
      </c>
      <c r="G38" s="528">
        <f t="shared" si="10"/>
        <v>0</v>
      </c>
      <c r="H38" s="536" t="e">
        <f>SUM(H39:H41)</f>
        <v>#DIV/0!</v>
      </c>
      <c r="I38" s="536">
        <f>SUM(I39:I41)</f>
        <v>0</v>
      </c>
      <c r="J38" s="536">
        <f t="shared" ref="J38:Z38" si="23">SUM(J39:J41)</f>
        <v>0</v>
      </c>
      <c r="K38" s="536">
        <f t="shared" si="23"/>
        <v>0</v>
      </c>
      <c r="L38" s="536">
        <f t="shared" si="23"/>
        <v>0</v>
      </c>
      <c r="M38" s="536">
        <f t="shared" si="23"/>
        <v>0</v>
      </c>
      <c r="N38" s="536">
        <f t="shared" si="23"/>
        <v>0</v>
      </c>
      <c r="O38" s="536">
        <f t="shared" si="23"/>
        <v>0</v>
      </c>
      <c r="P38" s="536">
        <f t="shared" si="23"/>
        <v>0</v>
      </c>
      <c r="Q38" s="536">
        <f t="shared" si="23"/>
        <v>0</v>
      </c>
      <c r="R38" s="536">
        <f t="shared" si="23"/>
        <v>0</v>
      </c>
      <c r="S38" s="536">
        <f t="shared" si="23"/>
        <v>0</v>
      </c>
      <c r="T38" s="536">
        <f t="shared" si="23"/>
        <v>0</v>
      </c>
      <c r="U38" s="536">
        <f t="shared" si="23"/>
        <v>0</v>
      </c>
      <c r="V38" s="536">
        <f t="shared" si="23"/>
        <v>0</v>
      </c>
      <c r="W38" s="536">
        <f t="shared" si="23"/>
        <v>0</v>
      </c>
      <c r="X38" s="536">
        <f t="shared" si="23"/>
        <v>0</v>
      </c>
      <c r="Y38" s="536">
        <f t="shared" si="23"/>
        <v>0</v>
      </c>
      <c r="Z38" s="536">
        <f t="shared" si="23"/>
        <v>0</v>
      </c>
      <c r="AF38" s="518"/>
      <c r="AG38" s="518"/>
      <c r="AH38" s="518"/>
      <c r="AI38" s="518"/>
      <c r="AJ38" s="518"/>
      <c r="AK38" s="518"/>
      <c r="AL38" s="518"/>
      <c r="AM38" s="518"/>
      <c r="AN38" s="518"/>
      <c r="AO38" s="518"/>
      <c r="AP38" s="518"/>
      <c r="AQ38" s="518"/>
      <c r="AR38" s="518"/>
      <c r="AS38" s="518"/>
      <c r="AT38" s="518"/>
      <c r="AU38" s="518"/>
    </row>
    <row r="39" spans="1:49" ht="13.5" customHeight="1">
      <c r="A39" s="531" t="s">
        <v>482</v>
      </c>
      <c r="B39" s="537" t="s">
        <v>217</v>
      </c>
      <c r="C39" s="524">
        <v>0.85</v>
      </c>
      <c r="D39" s="527">
        <f t="shared" si="8"/>
        <v>0</v>
      </c>
      <c r="E39" s="526" t="e">
        <f t="shared" si="15"/>
        <v>#DIV/0!</v>
      </c>
      <c r="F39" s="527">
        <f t="shared" si="5"/>
        <v>0</v>
      </c>
      <c r="G39" s="528">
        <f t="shared" si="10"/>
        <v>0</v>
      </c>
      <c r="H39" s="528" t="e">
        <f>IF(C39&lt;1,F39*C39*'17.PIV 4. pielikums finanšu an.'!$C$22,0)</f>
        <v>#DIV/0!</v>
      </c>
      <c r="I39" s="375"/>
      <c r="J39" s="375"/>
      <c r="K39" s="375"/>
      <c r="L39" s="375"/>
      <c r="M39" s="375"/>
      <c r="N39" s="375"/>
      <c r="O39" s="375"/>
      <c r="P39" s="375"/>
      <c r="Q39" s="375"/>
      <c r="R39" s="375"/>
      <c r="S39" s="375"/>
      <c r="T39" s="375"/>
      <c r="U39" s="375"/>
      <c r="V39" s="375"/>
      <c r="W39" s="375"/>
      <c r="X39" s="375"/>
      <c r="Y39" s="375"/>
      <c r="Z39" s="533"/>
      <c r="AF39" s="518"/>
      <c r="AG39" s="518"/>
      <c r="AH39" s="518"/>
      <c r="AI39" s="518"/>
      <c r="AJ39" s="518"/>
      <c r="AK39" s="518"/>
      <c r="AL39" s="518"/>
      <c r="AM39" s="518"/>
      <c r="AN39" s="518"/>
      <c r="AO39" s="518"/>
      <c r="AP39" s="518"/>
      <c r="AQ39" s="518"/>
      <c r="AR39" s="518"/>
      <c r="AS39" s="518"/>
      <c r="AT39" s="518"/>
      <c r="AU39" s="518"/>
    </row>
    <row r="40" spans="1:49" ht="13.5" customHeight="1">
      <c r="A40" s="531" t="s">
        <v>483</v>
      </c>
      <c r="B40" s="537" t="s">
        <v>484</v>
      </c>
      <c r="C40" s="524">
        <v>0.85</v>
      </c>
      <c r="D40" s="527">
        <f t="shared" si="8"/>
        <v>0</v>
      </c>
      <c r="E40" s="526" t="e">
        <f t="shared" si="15"/>
        <v>#DIV/0!</v>
      </c>
      <c r="F40" s="527">
        <f t="shared" si="5"/>
        <v>0</v>
      </c>
      <c r="G40" s="528">
        <f t="shared" si="10"/>
        <v>0</v>
      </c>
      <c r="H40" s="528" t="e">
        <f>IF(C40&lt;1,F40*C40*'17.PIV 4. pielikums finanšu an.'!$C$22,0)</f>
        <v>#DIV/0!</v>
      </c>
      <c r="I40" s="375"/>
      <c r="J40" s="375"/>
      <c r="K40" s="375"/>
      <c r="L40" s="375"/>
      <c r="M40" s="375"/>
      <c r="N40" s="375"/>
      <c r="O40" s="375"/>
      <c r="P40" s="375"/>
      <c r="Q40" s="375"/>
      <c r="R40" s="375"/>
      <c r="S40" s="375"/>
      <c r="T40" s="375"/>
      <c r="U40" s="375"/>
      <c r="V40" s="375"/>
      <c r="W40" s="375"/>
      <c r="X40" s="375"/>
      <c r="Y40" s="375"/>
      <c r="Z40" s="533"/>
      <c r="AF40" s="518"/>
      <c r="AG40" s="518"/>
      <c r="AH40" s="518"/>
      <c r="AI40" s="518"/>
      <c r="AJ40" s="518"/>
      <c r="AK40" s="518"/>
      <c r="AL40" s="518"/>
      <c r="AM40" s="518"/>
      <c r="AN40" s="518"/>
      <c r="AO40" s="518"/>
      <c r="AP40" s="518"/>
      <c r="AQ40" s="518"/>
      <c r="AR40" s="518"/>
      <c r="AS40" s="518"/>
      <c r="AT40" s="518"/>
      <c r="AU40" s="518"/>
    </row>
    <row r="41" spans="1:49" ht="13.5" customHeight="1">
      <c r="A41" s="531" t="s">
        <v>485</v>
      </c>
      <c r="B41" s="537" t="s">
        <v>486</v>
      </c>
      <c r="C41" s="524">
        <v>0.85</v>
      </c>
      <c r="D41" s="527">
        <f t="shared" si="8"/>
        <v>0</v>
      </c>
      <c r="E41" s="526" t="e">
        <f t="shared" si="15"/>
        <v>#DIV/0!</v>
      </c>
      <c r="F41" s="527">
        <f t="shared" si="5"/>
        <v>0</v>
      </c>
      <c r="G41" s="528">
        <f t="shared" si="10"/>
        <v>0</v>
      </c>
      <c r="H41" s="528" t="e">
        <f>IF(C41&lt;1,F41*C41*'17.PIV 4. pielikums finanšu an.'!$C$22,0)</f>
        <v>#DIV/0!</v>
      </c>
      <c r="I41" s="375"/>
      <c r="J41" s="375"/>
      <c r="K41" s="375"/>
      <c r="L41" s="375"/>
      <c r="M41" s="375"/>
      <c r="N41" s="375"/>
      <c r="O41" s="375"/>
      <c r="P41" s="375"/>
      <c r="Q41" s="375"/>
      <c r="R41" s="375"/>
      <c r="S41" s="375"/>
      <c r="T41" s="375"/>
      <c r="U41" s="375"/>
      <c r="V41" s="375"/>
      <c r="W41" s="375"/>
      <c r="X41" s="375"/>
      <c r="Y41" s="375"/>
      <c r="Z41" s="533"/>
      <c r="AF41" s="518"/>
      <c r="AG41" s="518"/>
      <c r="AH41" s="518"/>
      <c r="AI41" s="518"/>
      <c r="AJ41" s="518"/>
      <c r="AK41" s="518"/>
      <c r="AL41" s="518"/>
      <c r="AM41" s="518"/>
      <c r="AN41" s="518"/>
      <c r="AO41" s="518"/>
      <c r="AP41" s="518"/>
      <c r="AQ41" s="518"/>
      <c r="AR41" s="518"/>
      <c r="AS41" s="518"/>
      <c r="AT41" s="518"/>
      <c r="AU41" s="518"/>
    </row>
    <row r="42" spans="1:49" ht="13.5" customHeight="1">
      <c r="A42" s="522" t="s">
        <v>487</v>
      </c>
      <c r="B42" s="538" t="s">
        <v>488</v>
      </c>
      <c r="C42" s="524">
        <v>0.85</v>
      </c>
      <c r="D42" s="527">
        <f t="shared" si="8"/>
        <v>0</v>
      </c>
      <c r="E42" s="526" t="e">
        <f t="shared" si="15"/>
        <v>#DIV/0!</v>
      </c>
      <c r="F42" s="527">
        <f t="shared" si="5"/>
        <v>0</v>
      </c>
      <c r="G42" s="528">
        <f t="shared" si="10"/>
        <v>0</v>
      </c>
      <c r="H42" s="528" t="e">
        <f>IF(C42&lt;1,F42*C42*'17.PIV 4. pielikums finanšu an.'!$C$22,0)</f>
        <v>#DIV/0!</v>
      </c>
      <c r="I42" s="375"/>
      <c r="J42" s="375"/>
      <c r="K42" s="375"/>
      <c r="L42" s="375"/>
      <c r="M42" s="375"/>
      <c r="N42" s="375"/>
      <c r="O42" s="375"/>
      <c r="P42" s="375"/>
      <c r="Q42" s="375"/>
      <c r="R42" s="375"/>
      <c r="S42" s="375"/>
      <c r="T42" s="375"/>
      <c r="U42" s="375"/>
      <c r="V42" s="375"/>
      <c r="W42" s="375"/>
      <c r="X42" s="375"/>
      <c r="Y42" s="375"/>
      <c r="Z42" s="533"/>
      <c r="AF42" s="518"/>
      <c r="AG42" s="518"/>
      <c r="AH42" s="518"/>
      <c r="AI42" s="518"/>
      <c r="AJ42" s="518"/>
      <c r="AK42" s="518"/>
      <c r="AL42" s="518"/>
      <c r="AM42" s="518"/>
      <c r="AN42" s="518"/>
      <c r="AO42" s="518"/>
      <c r="AP42" s="518"/>
      <c r="AQ42" s="518"/>
      <c r="AR42" s="518"/>
      <c r="AS42" s="518"/>
      <c r="AT42" s="518"/>
      <c r="AU42" s="518"/>
    </row>
    <row r="43" spans="1:49" ht="13.5" customHeight="1">
      <c r="A43" s="539" t="s">
        <v>497</v>
      </c>
      <c r="B43" s="523" t="s">
        <v>218</v>
      </c>
      <c r="C43" s="524">
        <v>0.85</v>
      </c>
      <c r="D43" s="527">
        <f t="shared" si="8"/>
        <v>0</v>
      </c>
      <c r="E43" s="526" t="e">
        <f t="shared" si="15"/>
        <v>#DIV/0!</v>
      </c>
      <c r="F43" s="527">
        <f t="shared" si="5"/>
        <v>0</v>
      </c>
      <c r="G43" s="528">
        <f t="shared" si="10"/>
        <v>0</v>
      </c>
      <c r="H43" s="536" t="e">
        <f>SUM(H44)</f>
        <v>#DIV/0!</v>
      </c>
      <c r="I43" s="536">
        <f>SUM(I44,I47)</f>
        <v>0</v>
      </c>
      <c r="J43" s="536">
        <f t="shared" ref="J43:Y43" si="24">SUM(J44,J47)</f>
        <v>0</v>
      </c>
      <c r="K43" s="536">
        <f t="shared" si="24"/>
        <v>0</v>
      </c>
      <c r="L43" s="536">
        <f t="shared" si="24"/>
        <v>0</v>
      </c>
      <c r="M43" s="536">
        <f t="shared" si="24"/>
        <v>0</v>
      </c>
      <c r="N43" s="536">
        <f t="shared" si="24"/>
        <v>0</v>
      </c>
      <c r="O43" s="536">
        <f t="shared" si="24"/>
        <v>0</v>
      </c>
      <c r="P43" s="536">
        <f t="shared" si="24"/>
        <v>0</v>
      </c>
      <c r="Q43" s="536">
        <f t="shared" si="24"/>
        <v>0</v>
      </c>
      <c r="R43" s="536">
        <f t="shared" si="24"/>
        <v>0</v>
      </c>
      <c r="S43" s="536">
        <f t="shared" si="24"/>
        <v>0</v>
      </c>
      <c r="T43" s="536">
        <f t="shared" si="24"/>
        <v>0</v>
      </c>
      <c r="U43" s="536">
        <f t="shared" si="24"/>
        <v>0</v>
      </c>
      <c r="V43" s="536">
        <f t="shared" si="24"/>
        <v>0</v>
      </c>
      <c r="W43" s="536">
        <f t="shared" si="24"/>
        <v>0</v>
      </c>
      <c r="X43" s="536">
        <f t="shared" si="24"/>
        <v>0</v>
      </c>
      <c r="Y43" s="536">
        <f t="shared" si="24"/>
        <v>0</v>
      </c>
      <c r="Z43" s="536">
        <f t="shared" ref="Z43" si="25">SUM(Z44)</f>
        <v>0</v>
      </c>
      <c r="AF43" s="518"/>
      <c r="AG43" s="518"/>
      <c r="AH43" s="518"/>
      <c r="AI43" s="518"/>
      <c r="AJ43" s="518"/>
      <c r="AK43" s="518"/>
      <c r="AL43" s="518"/>
      <c r="AM43" s="518"/>
      <c r="AN43" s="518"/>
      <c r="AO43" s="518"/>
      <c r="AP43" s="518"/>
      <c r="AQ43" s="518"/>
      <c r="AR43" s="518"/>
      <c r="AS43" s="518"/>
      <c r="AT43" s="518"/>
      <c r="AU43" s="518"/>
    </row>
    <row r="44" spans="1:49" ht="13.5" customHeight="1">
      <c r="A44" s="539" t="s">
        <v>489</v>
      </c>
      <c r="B44" s="523" t="s">
        <v>490</v>
      </c>
      <c r="C44" s="524">
        <v>0.85</v>
      </c>
      <c r="D44" s="527">
        <f t="shared" si="8"/>
        <v>0</v>
      </c>
      <c r="E44" s="526" t="e">
        <f t="shared" si="15"/>
        <v>#DIV/0!</v>
      </c>
      <c r="F44" s="527">
        <f t="shared" si="5"/>
        <v>0</v>
      </c>
      <c r="G44" s="528">
        <f t="shared" si="10"/>
        <v>0</v>
      </c>
      <c r="H44" s="536" t="e">
        <f>SUM(H45:H47)</f>
        <v>#DIV/0!</v>
      </c>
      <c r="I44" s="536">
        <f>SUM(I45:I46)</f>
        <v>0</v>
      </c>
      <c r="J44" s="536">
        <f t="shared" ref="J44:Y44" si="26">SUM(J45:J46)</f>
        <v>0</v>
      </c>
      <c r="K44" s="536">
        <f t="shared" si="26"/>
        <v>0</v>
      </c>
      <c r="L44" s="536">
        <f t="shared" si="26"/>
        <v>0</v>
      </c>
      <c r="M44" s="536">
        <f t="shared" si="26"/>
        <v>0</v>
      </c>
      <c r="N44" s="536">
        <f t="shared" si="26"/>
        <v>0</v>
      </c>
      <c r="O44" s="536">
        <f t="shared" si="26"/>
        <v>0</v>
      </c>
      <c r="P44" s="536">
        <f t="shared" si="26"/>
        <v>0</v>
      </c>
      <c r="Q44" s="536">
        <f t="shared" si="26"/>
        <v>0</v>
      </c>
      <c r="R44" s="536">
        <f t="shared" si="26"/>
        <v>0</v>
      </c>
      <c r="S44" s="536">
        <f t="shared" si="26"/>
        <v>0</v>
      </c>
      <c r="T44" s="536">
        <f t="shared" si="26"/>
        <v>0</v>
      </c>
      <c r="U44" s="536">
        <f t="shared" si="26"/>
        <v>0</v>
      </c>
      <c r="V44" s="536">
        <f t="shared" si="26"/>
        <v>0</v>
      </c>
      <c r="W44" s="536">
        <f t="shared" si="26"/>
        <v>0</v>
      </c>
      <c r="X44" s="536">
        <f t="shared" si="26"/>
        <v>0</v>
      </c>
      <c r="Y44" s="536">
        <f t="shared" si="26"/>
        <v>0</v>
      </c>
      <c r="Z44" s="536">
        <f>SUM(Z45:Z47)</f>
        <v>0</v>
      </c>
      <c r="AF44" s="518"/>
      <c r="AG44" s="518"/>
      <c r="AH44" s="518"/>
      <c r="AI44" s="518"/>
      <c r="AJ44" s="518"/>
      <c r="AK44" s="518"/>
      <c r="AL44" s="518"/>
      <c r="AM44" s="518"/>
      <c r="AN44" s="518"/>
      <c r="AO44" s="518"/>
      <c r="AP44" s="518"/>
      <c r="AQ44" s="518"/>
      <c r="AR44" s="518"/>
      <c r="AS44" s="518"/>
      <c r="AT44" s="518"/>
      <c r="AU44" s="518"/>
    </row>
    <row r="45" spans="1:49" ht="13.5" customHeight="1">
      <c r="A45" s="540" t="s">
        <v>491</v>
      </c>
      <c r="B45" s="532" t="s">
        <v>492</v>
      </c>
      <c r="C45" s="524">
        <v>0.85</v>
      </c>
      <c r="D45" s="527">
        <f t="shared" si="8"/>
        <v>0</v>
      </c>
      <c r="E45" s="526" t="e">
        <f t="shared" si="15"/>
        <v>#DIV/0!</v>
      </c>
      <c r="F45" s="527">
        <f t="shared" si="5"/>
        <v>0</v>
      </c>
      <c r="G45" s="528">
        <f t="shared" si="10"/>
        <v>0</v>
      </c>
      <c r="H45" s="528" t="e">
        <f>IF(C45&lt;1,F45*C45*'17.PIV 4. pielikums finanšu an.'!$C$22,0)</f>
        <v>#DIV/0!</v>
      </c>
      <c r="I45" s="375"/>
      <c r="J45" s="375"/>
      <c r="K45" s="375"/>
      <c r="L45" s="375"/>
      <c r="M45" s="375"/>
      <c r="N45" s="375"/>
      <c r="O45" s="375"/>
      <c r="P45" s="375"/>
      <c r="Q45" s="375"/>
      <c r="R45" s="375"/>
      <c r="S45" s="375"/>
      <c r="T45" s="375"/>
      <c r="U45" s="375"/>
      <c r="V45" s="375"/>
      <c r="W45" s="375"/>
      <c r="X45" s="375"/>
      <c r="Y45" s="375"/>
      <c r="Z45" s="533"/>
      <c r="AF45" s="518"/>
      <c r="AG45" s="518"/>
      <c r="AH45" s="518"/>
      <c r="AI45" s="518"/>
      <c r="AJ45" s="518"/>
      <c r="AK45" s="518"/>
      <c r="AL45" s="518"/>
      <c r="AM45" s="518"/>
      <c r="AN45" s="518"/>
      <c r="AO45" s="518"/>
      <c r="AP45" s="518"/>
      <c r="AQ45" s="518"/>
      <c r="AR45" s="518"/>
      <c r="AS45" s="518"/>
      <c r="AT45" s="518"/>
      <c r="AU45" s="518"/>
    </row>
    <row r="46" spans="1:49" ht="13.5" customHeight="1">
      <c r="A46" s="540" t="s">
        <v>493</v>
      </c>
      <c r="B46" s="532" t="s">
        <v>494</v>
      </c>
      <c r="C46" s="524">
        <v>0.85</v>
      </c>
      <c r="D46" s="527">
        <f t="shared" si="8"/>
        <v>0</v>
      </c>
      <c r="E46" s="526" t="e">
        <f t="shared" si="15"/>
        <v>#DIV/0!</v>
      </c>
      <c r="F46" s="527">
        <f t="shared" si="5"/>
        <v>0</v>
      </c>
      <c r="G46" s="528">
        <f t="shared" si="10"/>
        <v>0</v>
      </c>
      <c r="H46" s="528" t="e">
        <f>IF(C46&lt;1,F46*C46*'17.PIV 4. pielikums finanšu an.'!$C$22,0)</f>
        <v>#DIV/0!</v>
      </c>
      <c r="I46" s="375"/>
      <c r="J46" s="375"/>
      <c r="K46" s="375"/>
      <c r="L46" s="375"/>
      <c r="M46" s="375"/>
      <c r="N46" s="375"/>
      <c r="O46" s="375"/>
      <c r="P46" s="375"/>
      <c r="Q46" s="375"/>
      <c r="R46" s="375"/>
      <c r="S46" s="375"/>
      <c r="T46" s="375"/>
      <c r="U46" s="375"/>
      <c r="V46" s="375"/>
      <c r="W46" s="375"/>
      <c r="X46" s="375"/>
      <c r="Y46" s="375"/>
      <c r="Z46" s="533"/>
      <c r="AF46" s="518"/>
      <c r="AG46" s="518"/>
      <c r="AH46" s="518"/>
      <c r="AI46" s="518"/>
      <c r="AJ46" s="518"/>
      <c r="AK46" s="518"/>
      <c r="AL46" s="518"/>
      <c r="AM46" s="518"/>
      <c r="AN46" s="518"/>
      <c r="AO46" s="518"/>
      <c r="AP46" s="518"/>
      <c r="AQ46" s="518"/>
      <c r="AR46" s="518"/>
      <c r="AS46" s="518"/>
      <c r="AT46" s="518"/>
      <c r="AU46" s="518"/>
    </row>
    <row r="47" spans="1:49" ht="13.5" customHeight="1">
      <c r="A47" s="539" t="s">
        <v>495</v>
      </c>
      <c r="B47" s="523" t="s">
        <v>496</v>
      </c>
      <c r="C47" s="524">
        <v>0.85</v>
      </c>
      <c r="D47" s="527">
        <f t="shared" si="8"/>
        <v>0</v>
      </c>
      <c r="E47" s="526" t="e">
        <f t="shared" si="15"/>
        <v>#DIV/0!</v>
      </c>
      <c r="F47" s="527">
        <f t="shared" si="5"/>
        <v>0</v>
      </c>
      <c r="G47" s="528">
        <f t="shared" si="10"/>
        <v>0</v>
      </c>
      <c r="H47" s="528" t="e">
        <f>IF(C47&lt;1,F47*C47*'17.PIV 4. pielikums finanšu an.'!$C$22,0)</f>
        <v>#DIV/0!</v>
      </c>
      <c r="I47" s="375"/>
      <c r="J47" s="375"/>
      <c r="K47" s="375"/>
      <c r="L47" s="375"/>
      <c r="M47" s="375"/>
      <c r="N47" s="375"/>
      <c r="O47" s="375"/>
      <c r="P47" s="375"/>
      <c r="Q47" s="375"/>
      <c r="R47" s="375"/>
      <c r="S47" s="375"/>
      <c r="T47" s="375"/>
      <c r="U47" s="375"/>
      <c r="V47" s="375"/>
      <c r="W47" s="375"/>
      <c r="X47" s="375"/>
      <c r="Y47" s="375"/>
      <c r="Z47" s="533"/>
      <c r="AF47" s="518"/>
      <c r="AG47" s="518"/>
      <c r="AH47" s="518"/>
      <c r="AI47" s="518"/>
      <c r="AJ47" s="518"/>
      <c r="AK47" s="518"/>
      <c r="AL47" s="518"/>
      <c r="AM47" s="518"/>
      <c r="AN47" s="518"/>
      <c r="AO47" s="518"/>
      <c r="AP47" s="518"/>
      <c r="AQ47" s="518"/>
      <c r="AR47" s="518"/>
      <c r="AS47" s="518"/>
      <c r="AT47" s="518"/>
      <c r="AU47" s="518"/>
    </row>
    <row r="48" spans="1:49" ht="13.5" customHeight="1">
      <c r="A48" s="522" t="s">
        <v>503</v>
      </c>
      <c r="B48" s="538" t="s">
        <v>219</v>
      </c>
      <c r="C48" s="524">
        <v>0.85</v>
      </c>
      <c r="D48" s="527">
        <f t="shared" si="8"/>
        <v>0</v>
      </c>
      <c r="E48" s="526" t="e">
        <f t="shared" si="15"/>
        <v>#DIV/0!</v>
      </c>
      <c r="F48" s="527">
        <f t="shared" si="5"/>
        <v>0</v>
      </c>
      <c r="G48" s="528">
        <f t="shared" si="10"/>
        <v>0</v>
      </c>
      <c r="H48" s="536" t="e">
        <f>SUM(H49:H51)</f>
        <v>#DIV/0!</v>
      </c>
      <c r="I48" s="536">
        <f>SUM(I49:I51)</f>
        <v>0</v>
      </c>
      <c r="J48" s="536">
        <f t="shared" ref="J48:Z48" si="27">SUM(J49:J51)</f>
        <v>0</v>
      </c>
      <c r="K48" s="536">
        <f t="shared" si="27"/>
        <v>0</v>
      </c>
      <c r="L48" s="536">
        <f t="shared" si="27"/>
        <v>0</v>
      </c>
      <c r="M48" s="536">
        <f t="shared" si="27"/>
        <v>0</v>
      </c>
      <c r="N48" s="536">
        <f t="shared" si="27"/>
        <v>0</v>
      </c>
      <c r="O48" s="536">
        <f t="shared" si="27"/>
        <v>0</v>
      </c>
      <c r="P48" s="536">
        <f t="shared" si="27"/>
        <v>0</v>
      </c>
      <c r="Q48" s="536">
        <f t="shared" si="27"/>
        <v>0</v>
      </c>
      <c r="R48" s="536">
        <f t="shared" si="27"/>
        <v>0</v>
      </c>
      <c r="S48" s="536">
        <f t="shared" si="27"/>
        <v>0</v>
      </c>
      <c r="T48" s="536">
        <f t="shared" si="27"/>
        <v>0</v>
      </c>
      <c r="U48" s="536">
        <f t="shared" si="27"/>
        <v>0</v>
      </c>
      <c r="V48" s="536">
        <f t="shared" si="27"/>
        <v>0</v>
      </c>
      <c r="W48" s="536">
        <f t="shared" si="27"/>
        <v>0</v>
      </c>
      <c r="X48" s="536">
        <f t="shared" si="27"/>
        <v>0</v>
      </c>
      <c r="Y48" s="536">
        <f t="shared" si="27"/>
        <v>0</v>
      </c>
      <c r="Z48" s="536">
        <f t="shared" si="27"/>
        <v>0</v>
      </c>
      <c r="AF48" s="518"/>
      <c r="AG48" s="518"/>
      <c r="AH48" s="518"/>
      <c r="AI48" s="518"/>
      <c r="AJ48" s="518"/>
      <c r="AK48" s="518"/>
      <c r="AL48" s="518"/>
      <c r="AM48" s="518"/>
      <c r="AN48" s="518"/>
      <c r="AO48" s="518"/>
      <c r="AP48" s="518"/>
      <c r="AQ48" s="518"/>
      <c r="AR48" s="518"/>
      <c r="AS48" s="518"/>
      <c r="AT48" s="518"/>
      <c r="AU48" s="518"/>
    </row>
    <row r="49" spans="1:69" ht="13.5" customHeight="1">
      <c r="A49" s="531" t="s">
        <v>498</v>
      </c>
      <c r="B49" s="537" t="s">
        <v>499</v>
      </c>
      <c r="C49" s="524">
        <v>0.85</v>
      </c>
      <c r="D49" s="527">
        <f t="shared" si="8"/>
        <v>0</v>
      </c>
      <c r="E49" s="526" t="e">
        <f t="shared" si="15"/>
        <v>#DIV/0!</v>
      </c>
      <c r="F49" s="527">
        <f t="shared" si="5"/>
        <v>0</v>
      </c>
      <c r="G49" s="528">
        <f t="shared" si="10"/>
        <v>0</v>
      </c>
      <c r="H49" s="528" t="e">
        <f>IF(C49&lt;1,F49*C49*'17.PIV 4. pielikums finanšu an.'!$C$22,0)</f>
        <v>#DIV/0!</v>
      </c>
      <c r="I49" s="375"/>
      <c r="J49" s="375"/>
      <c r="K49" s="375"/>
      <c r="L49" s="375"/>
      <c r="M49" s="375"/>
      <c r="N49" s="375"/>
      <c r="O49" s="375"/>
      <c r="P49" s="375"/>
      <c r="Q49" s="375"/>
      <c r="R49" s="375"/>
      <c r="S49" s="375"/>
      <c r="T49" s="375"/>
      <c r="U49" s="375"/>
      <c r="V49" s="375"/>
      <c r="W49" s="375"/>
      <c r="X49" s="375"/>
      <c r="Y49" s="375"/>
      <c r="Z49" s="533"/>
      <c r="AF49" s="518"/>
      <c r="AG49" s="518"/>
      <c r="AH49" s="518"/>
      <c r="AI49" s="518"/>
      <c r="AJ49" s="518"/>
      <c r="AK49" s="518"/>
      <c r="AL49" s="518"/>
      <c r="AM49" s="518"/>
      <c r="AN49" s="518"/>
      <c r="AO49" s="518"/>
      <c r="AP49" s="518"/>
      <c r="AQ49" s="518"/>
      <c r="AR49" s="518"/>
      <c r="AS49" s="518"/>
      <c r="AT49" s="518"/>
      <c r="AU49" s="518"/>
    </row>
    <row r="50" spans="1:69" ht="13.5" customHeight="1">
      <c r="A50" s="531" t="s">
        <v>500</v>
      </c>
      <c r="B50" s="537" t="s">
        <v>501</v>
      </c>
      <c r="C50" s="524">
        <v>0.85</v>
      </c>
      <c r="D50" s="527">
        <f t="shared" si="8"/>
        <v>0</v>
      </c>
      <c r="E50" s="526" t="e">
        <f t="shared" si="15"/>
        <v>#DIV/0!</v>
      </c>
      <c r="F50" s="527">
        <f t="shared" si="5"/>
        <v>0</v>
      </c>
      <c r="G50" s="528">
        <f t="shared" si="10"/>
        <v>0</v>
      </c>
      <c r="H50" s="528" t="e">
        <f>IF(C50&lt;1,F50*C50*'17.PIV 4. pielikums finanšu an.'!$C$22,0)</f>
        <v>#DIV/0!</v>
      </c>
      <c r="I50" s="375"/>
      <c r="J50" s="375"/>
      <c r="K50" s="375"/>
      <c r="L50" s="375"/>
      <c r="M50" s="375"/>
      <c r="N50" s="375"/>
      <c r="O50" s="375"/>
      <c r="P50" s="375"/>
      <c r="Q50" s="375"/>
      <c r="R50" s="375"/>
      <c r="S50" s="375"/>
      <c r="T50" s="375"/>
      <c r="U50" s="375"/>
      <c r="V50" s="375"/>
      <c r="W50" s="375"/>
      <c r="X50" s="375"/>
      <c r="Y50" s="375"/>
      <c r="Z50" s="533"/>
      <c r="AF50" s="518"/>
      <c r="AG50" s="518"/>
      <c r="AH50" s="518"/>
      <c r="AI50" s="518"/>
      <c r="AJ50" s="518"/>
      <c r="AK50" s="518"/>
      <c r="AL50" s="518"/>
      <c r="AM50" s="518"/>
      <c r="AN50" s="518"/>
      <c r="AO50" s="518"/>
      <c r="AP50" s="518"/>
      <c r="AQ50" s="518"/>
      <c r="AR50" s="518"/>
      <c r="AS50" s="518"/>
      <c r="AT50" s="518"/>
      <c r="AU50" s="518"/>
    </row>
    <row r="51" spans="1:69" ht="13.5" customHeight="1">
      <c r="A51" s="531" t="s">
        <v>506</v>
      </c>
      <c r="B51" s="537" t="s">
        <v>502</v>
      </c>
      <c r="C51" s="524">
        <v>0.85</v>
      </c>
      <c r="D51" s="527">
        <f t="shared" si="8"/>
        <v>0</v>
      </c>
      <c r="E51" s="526" t="e">
        <f t="shared" si="15"/>
        <v>#DIV/0!</v>
      </c>
      <c r="F51" s="527">
        <f t="shared" si="5"/>
        <v>0</v>
      </c>
      <c r="G51" s="528">
        <f t="shared" si="10"/>
        <v>0</v>
      </c>
      <c r="H51" s="528" t="e">
        <f>IF(C51&lt;1,F51*C51*'17.PIV 4. pielikums finanšu an.'!$C$22,0)</f>
        <v>#DIV/0!</v>
      </c>
      <c r="I51" s="375"/>
      <c r="J51" s="375"/>
      <c r="K51" s="375"/>
      <c r="L51" s="375"/>
      <c r="M51" s="375"/>
      <c r="N51" s="375"/>
      <c r="O51" s="375"/>
      <c r="P51" s="375"/>
      <c r="Q51" s="375"/>
      <c r="R51" s="375"/>
      <c r="S51" s="375"/>
      <c r="T51" s="375"/>
      <c r="U51" s="375"/>
      <c r="V51" s="375"/>
      <c r="W51" s="375"/>
      <c r="X51" s="375"/>
      <c r="Y51" s="375"/>
      <c r="Z51" s="533"/>
      <c r="AF51" s="518"/>
      <c r="AG51" s="518"/>
      <c r="AH51" s="518"/>
      <c r="AI51" s="518"/>
      <c r="AJ51" s="518"/>
      <c r="AK51" s="518"/>
      <c r="AL51" s="518"/>
      <c r="AM51" s="518"/>
      <c r="AN51" s="518"/>
      <c r="AO51" s="518"/>
      <c r="AP51" s="518"/>
      <c r="AQ51" s="518"/>
      <c r="AR51" s="518"/>
      <c r="AS51" s="518"/>
      <c r="AT51" s="518"/>
      <c r="AU51" s="518"/>
    </row>
    <row r="52" spans="1:69" ht="13.5" customHeight="1">
      <c r="A52" s="522">
        <v>15</v>
      </c>
      <c r="B52" s="538" t="s">
        <v>220</v>
      </c>
      <c r="C52" s="524">
        <v>0.85</v>
      </c>
      <c r="D52" s="527">
        <f t="shared" si="8"/>
        <v>0</v>
      </c>
      <c r="E52" s="526" t="e">
        <f t="shared" si="15"/>
        <v>#DIV/0!</v>
      </c>
      <c r="F52" s="527">
        <f t="shared" si="5"/>
        <v>0</v>
      </c>
      <c r="G52" s="528">
        <f t="shared" si="10"/>
        <v>0</v>
      </c>
      <c r="H52" s="527" t="e">
        <f>SUM(H53:H54)</f>
        <v>#DIV/0!</v>
      </c>
      <c r="I52" s="527">
        <f>SUM(I53:I54)</f>
        <v>0</v>
      </c>
      <c r="J52" s="527">
        <f t="shared" ref="J52:Z52" si="28">SUM(J53:J54)</f>
        <v>0</v>
      </c>
      <c r="K52" s="527">
        <f t="shared" si="28"/>
        <v>0</v>
      </c>
      <c r="L52" s="527">
        <f t="shared" si="28"/>
        <v>0</v>
      </c>
      <c r="M52" s="527">
        <f t="shared" si="28"/>
        <v>0</v>
      </c>
      <c r="N52" s="527">
        <f t="shared" si="28"/>
        <v>0</v>
      </c>
      <c r="O52" s="527">
        <f t="shared" si="28"/>
        <v>0</v>
      </c>
      <c r="P52" s="527">
        <f t="shared" si="28"/>
        <v>0</v>
      </c>
      <c r="Q52" s="527">
        <f t="shared" si="28"/>
        <v>0</v>
      </c>
      <c r="R52" s="527">
        <f t="shared" si="28"/>
        <v>0</v>
      </c>
      <c r="S52" s="527">
        <f t="shared" si="28"/>
        <v>0</v>
      </c>
      <c r="T52" s="527">
        <f t="shared" si="28"/>
        <v>0</v>
      </c>
      <c r="U52" s="527">
        <f t="shared" si="28"/>
        <v>0</v>
      </c>
      <c r="V52" s="527">
        <f t="shared" si="28"/>
        <v>0</v>
      </c>
      <c r="W52" s="527">
        <f t="shared" si="28"/>
        <v>0</v>
      </c>
      <c r="X52" s="527">
        <f t="shared" si="28"/>
        <v>0</v>
      </c>
      <c r="Y52" s="527">
        <f t="shared" si="28"/>
        <v>0</v>
      </c>
      <c r="Z52" s="527">
        <f t="shared" si="28"/>
        <v>0</v>
      </c>
      <c r="AF52" s="518"/>
      <c r="AG52" s="518"/>
      <c r="AH52" s="518"/>
      <c r="AI52" s="518"/>
      <c r="AJ52" s="518"/>
      <c r="AK52" s="518"/>
      <c r="AL52" s="518"/>
      <c r="AM52" s="518"/>
      <c r="AN52" s="518"/>
      <c r="AO52" s="518"/>
      <c r="AP52" s="518"/>
      <c r="AQ52" s="518"/>
      <c r="AR52" s="518"/>
      <c r="AS52" s="518"/>
      <c r="AT52" s="518"/>
      <c r="AU52" s="518"/>
    </row>
    <row r="53" spans="1:69" ht="13.5" customHeight="1">
      <c r="A53" s="531" t="s">
        <v>504</v>
      </c>
      <c r="B53" s="537" t="s">
        <v>409</v>
      </c>
      <c r="C53" s="524">
        <v>0.85</v>
      </c>
      <c r="D53" s="527">
        <f t="shared" si="8"/>
        <v>0</v>
      </c>
      <c r="E53" s="526" t="e">
        <f t="shared" si="15"/>
        <v>#DIV/0!</v>
      </c>
      <c r="F53" s="527">
        <f t="shared" si="5"/>
        <v>0</v>
      </c>
      <c r="G53" s="528">
        <f t="shared" si="10"/>
        <v>0</v>
      </c>
      <c r="H53" s="528" t="e">
        <f>IF(C53&lt;1,F53*C53*'17.PIV 4. pielikums finanšu an.'!$C$22,0)</f>
        <v>#DIV/0!</v>
      </c>
      <c r="I53" s="375"/>
      <c r="J53" s="375"/>
      <c r="K53" s="375"/>
      <c r="L53" s="375"/>
      <c r="M53" s="375"/>
      <c r="N53" s="375"/>
      <c r="O53" s="375"/>
      <c r="P53" s="375"/>
      <c r="Q53" s="375"/>
      <c r="R53" s="375"/>
      <c r="S53" s="375"/>
      <c r="T53" s="375"/>
      <c r="U53" s="375"/>
      <c r="V53" s="375"/>
      <c r="W53" s="375"/>
      <c r="X53" s="375"/>
      <c r="Y53" s="375"/>
      <c r="Z53" s="533"/>
      <c r="AF53" s="518"/>
      <c r="AG53" s="518"/>
      <c r="AH53" s="518"/>
      <c r="AI53" s="518"/>
      <c r="AJ53" s="518"/>
      <c r="AK53" s="518"/>
      <c r="AL53" s="518"/>
      <c r="AM53" s="518"/>
      <c r="AN53" s="518"/>
      <c r="AO53" s="518"/>
      <c r="AP53" s="518"/>
      <c r="AQ53" s="518"/>
      <c r="AR53" s="518"/>
      <c r="AS53" s="518"/>
      <c r="AT53" s="518"/>
      <c r="AU53" s="518"/>
    </row>
    <row r="54" spans="1:69" ht="13.5" customHeight="1">
      <c r="A54" s="531" t="s">
        <v>505</v>
      </c>
      <c r="B54" s="537" t="s">
        <v>410</v>
      </c>
      <c r="C54" s="524">
        <v>0.85</v>
      </c>
      <c r="D54" s="527">
        <f t="shared" si="8"/>
        <v>0</v>
      </c>
      <c r="E54" s="526" t="e">
        <f t="shared" si="15"/>
        <v>#DIV/0!</v>
      </c>
      <c r="F54" s="527">
        <f t="shared" si="5"/>
        <v>0</v>
      </c>
      <c r="G54" s="528">
        <f t="shared" si="10"/>
        <v>0</v>
      </c>
      <c r="H54" s="528" t="e">
        <f>IF(C54&lt;1,F54*C54*'17.PIV 4. pielikums finanšu an.'!$C$22,0)</f>
        <v>#DIV/0!</v>
      </c>
      <c r="I54" s="375"/>
      <c r="J54" s="375"/>
      <c r="K54" s="375"/>
      <c r="L54" s="375"/>
      <c r="M54" s="375"/>
      <c r="N54" s="375"/>
      <c r="O54" s="375"/>
      <c r="P54" s="375"/>
      <c r="Q54" s="375"/>
      <c r="R54" s="375"/>
      <c r="S54" s="375"/>
      <c r="T54" s="375"/>
      <c r="U54" s="375"/>
      <c r="V54" s="375"/>
      <c r="W54" s="375"/>
      <c r="X54" s="375"/>
      <c r="Y54" s="375"/>
      <c r="Z54" s="533"/>
      <c r="AF54" s="518"/>
      <c r="AG54" s="518"/>
      <c r="AH54" s="518"/>
      <c r="AI54" s="518"/>
      <c r="AJ54" s="518"/>
      <c r="AK54" s="518"/>
      <c r="AL54" s="518"/>
      <c r="AM54" s="518"/>
      <c r="AN54" s="518"/>
      <c r="AO54" s="518"/>
      <c r="AP54" s="518"/>
      <c r="AQ54" s="518"/>
      <c r="AR54" s="518"/>
      <c r="AS54" s="518"/>
      <c r="AT54" s="518"/>
      <c r="AU54" s="518"/>
    </row>
    <row r="55" spans="1:69" ht="13.5" customHeight="1">
      <c r="A55" s="541"/>
      <c r="B55" s="538" t="s">
        <v>151</v>
      </c>
      <c r="C55" s="542">
        <v>0.85</v>
      </c>
      <c r="D55" s="527">
        <f>SUM(D5,D6,D8,D10,D25,D37,D43,D48,D52)</f>
        <v>0</v>
      </c>
      <c r="E55" s="543" t="e">
        <f t="shared" si="15"/>
        <v>#DIV/0!</v>
      </c>
      <c r="F55" s="527">
        <f t="shared" ref="F55:Z55" si="29">SUM(F5,F6,F8,F10,F25,F37,F43,F48,F52)</f>
        <v>0</v>
      </c>
      <c r="G55" s="527">
        <f t="shared" si="29"/>
        <v>0</v>
      </c>
      <c r="H55" s="527" t="e">
        <f t="shared" si="29"/>
        <v>#DIV/0!</v>
      </c>
      <c r="I55" s="527">
        <f t="shared" si="29"/>
        <v>0</v>
      </c>
      <c r="J55" s="527">
        <f t="shared" si="29"/>
        <v>0</v>
      </c>
      <c r="K55" s="527">
        <f t="shared" si="29"/>
        <v>0</v>
      </c>
      <c r="L55" s="527">
        <f t="shared" si="29"/>
        <v>0</v>
      </c>
      <c r="M55" s="527">
        <f t="shared" si="29"/>
        <v>0</v>
      </c>
      <c r="N55" s="527">
        <f t="shared" si="29"/>
        <v>0</v>
      </c>
      <c r="O55" s="527">
        <f t="shared" si="29"/>
        <v>0</v>
      </c>
      <c r="P55" s="527">
        <f t="shared" si="29"/>
        <v>0</v>
      </c>
      <c r="Q55" s="527">
        <f t="shared" si="29"/>
        <v>0</v>
      </c>
      <c r="R55" s="527">
        <f t="shared" si="29"/>
        <v>0</v>
      </c>
      <c r="S55" s="527">
        <f t="shared" si="29"/>
        <v>0</v>
      </c>
      <c r="T55" s="527">
        <f t="shared" si="29"/>
        <v>0</v>
      </c>
      <c r="U55" s="527">
        <f t="shared" si="29"/>
        <v>0</v>
      </c>
      <c r="V55" s="527">
        <f t="shared" si="29"/>
        <v>0</v>
      </c>
      <c r="W55" s="527">
        <f t="shared" si="29"/>
        <v>0</v>
      </c>
      <c r="X55" s="527">
        <f t="shared" si="29"/>
        <v>0</v>
      </c>
      <c r="Y55" s="527">
        <f t="shared" si="29"/>
        <v>0</v>
      </c>
      <c r="Z55" s="527">
        <f t="shared" si="29"/>
        <v>0</v>
      </c>
      <c r="AF55" s="518"/>
      <c r="AG55" s="518"/>
      <c r="AH55" s="518"/>
      <c r="AI55" s="518"/>
      <c r="AJ55" s="518"/>
      <c r="AK55" s="518"/>
      <c r="AL55" s="518"/>
      <c r="AM55" s="518"/>
      <c r="AN55" s="518"/>
      <c r="AO55" s="518"/>
      <c r="AP55" s="518"/>
      <c r="AQ55" s="518"/>
      <c r="AR55" s="518"/>
      <c r="AS55" s="518"/>
      <c r="AT55" s="518"/>
      <c r="AU55" s="518"/>
    </row>
    <row r="56" spans="1:69" s="550" customFormat="1">
      <c r="A56" s="544"/>
      <c r="B56" s="545"/>
      <c r="C56" s="546"/>
      <c r="D56" s="547"/>
      <c r="E56" s="548"/>
      <c r="F56" s="547"/>
      <c r="G56" s="547"/>
      <c r="H56" s="547"/>
      <c r="I56" s="547"/>
      <c r="J56" s="547"/>
      <c r="K56" s="547"/>
      <c r="L56" s="547"/>
      <c r="M56" s="547"/>
      <c r="N56" s="547"/>
      <c r="O56" s="547"/>
      <c r="P56" s="547"/>
      <c r="Q56" s="547"/>
      <c r="R56" s="547"/>
      <c r="S56" s="547"/>
      <c r="T56" s="547"/>
      <c r="U56" s="547"/>
      <c r="V56" s="547"/>
      <c r="W56" s="547"/>
      <c r="X56" s="547"/>
      <c r="Y56" s="547"/>
      <c r="Z56" s="547"/>
      <c r="AA56" s="79"/>
      <c r="AB56" s="79"/>
      <c r="AC56" s="79"/>
      <c r="AD56" s="79"/>
      <c r="AE56" s="79"/>
      <c r="AF56" s="549"/>
      <c r="AG56" s="549"/>
      <c r="AH56" s="549"/>
      <c r="AI56" s="549"/>
      <c r="AJ56" s="549"/>
      <c r="AK56" s="549"/>
      <c r="AL56" s="549"/>
      <c r="AM56" s="549"/>
      <c r="AN56" s="549"/>
      <c r="AO56" s="549"/>
      <c r="AP56" s="549"/>
      <c r="AQ56" s="549"/>
      <c r="AR56" s="549"/>
      <c r="AS56" s="549"/>
      <c r="AT56" s="549"/>
      <c r="AU56" s="549"/>
      <c r="AV56" s="79"/>
      <c r="AW56" s="79"/>
      <c r="AX56" s="79"/>
      <c r="AY56" s="79"/>
      <c r="AZ56" s="79"/>
      <c r="BA56" s="79"/>
      <c r="BB56" s="79"/>
      <c r="BC56" s="79"/>
      <c r="BD56" s="79"/>
      <c r="BE56" s="79"/>
      <c r="BF56" s="79"/>
      <c r="BG56" s="79"/>
      <c r="BH56" s="79"/>
      <c r="BI56" s="79"/>
      <c r="BJ56" s="79"/>
      <c r="BK56" s="79"/>
      <c r="BL56" s="79"/>
      <c r="BM56" s="79"/>
      <c r="BN56" s="79"/>
      <c r="BO56" s="79"/>
      <c r="BP56" s="79"/>
      <c r="BQ56" s="79"/>
    </row>
    <row r="57" spans="1:69" s="71" customFormat="1">
      <c r="A57" s="551"/>
      <c r="B57" s="552" t="s">
        <v>374</v>
      </c>
      <c r="C57" s="524"/>
      <c r="D57" s="530"/>
      <c r="E57" s="553"/>
      <c r="F57" s="536"/>
      <c r="G57" s="536"/>
      <c r="H57" s="536" t="e">
        <f>SUM(I57:Z57)</f>
        <v>#DIV/0!</v>
      </c>
      <c r="I57" s="536" t="e">
        <f>$C$55*((SUM(I5,I6,I8,I10,I25,I37,I43,I48,I52)*'17.PIV 4. pielikums finanšu an.'!$C$22))</f>
        <v>#DIV/0!</v>
      </c>
      <c r="J57" s="536" t="s">
        <v>425</v>
      </c>
      <c r="K57" s="536" t="e">
        <f>$C$55*((SUM(K5,K6,K8,K10,K25,K37,K43,K48,K52)*'17.PIV 4. pielikums finanšu an.'!$C$22))</f>
        <v>#DIV/0!</v>
      </c>
      <c r="L57" s="536" t="s">
        <v>425</v>
      </c>
      <c r="M57" s="536" t="e">
        <f>$C$55*((SUM(M5,M6,M8,M10,M25,M37,M43,M48,M52)*'17.PIV 4. pielikums finanšu an.'!$C$22))</f>
        <v>#DIV/0!</v>
      </c>
      <c r="N57" s="536" t="s">
        <v>425</v>
      </c>
      <c r="O57" s="536" t="e">
        <f>$C$55*((SUM(O5,O6,O8,O10,O25,O37,O43,O48,O52)*'17.PIV 4. pielikums finanšu an.'!$C$22))</f>
        <v>#DIV/0!</v>
      </c>
      <c r="P57" s="536" t="s">
        <v>425</v>
      </c>
      <c r="Q57" s="536" t="e">
        <f>$C$55*((SUM(Q5,Q6,Q8,Q10,Q25,Q37,Q43,Q48,Q52)*'17.PIV 4. pielikums finanšu an.'!$C$22))</f>
        <v>#DIV/0!</v>
      </c>
      <c r="R57" s="536" t="s">
        <v>425</v>
      </c>
      <c r="S57" s="536" t="e">
        <f>$C$55*((SUM(S5,S6,S8,S10,S25,S37,S43,S48,S52)*'17.PIV 4. pielikums finanšu an.'!$C$22))</f>
        <v>#DIV/0!</v>
      </c>
      <c r="T57" s="536" t="s">
        <v>425</v>
      </c>
      <c r="U57" s="536" t="e">
        <f>$C$55*((SUM(U5,U6,U8,U10,U25,U37,U43,U48,U52)*'17.PIV 4. pielikums finanšu an.'!$C$22))</f>
        <v>#DIV/0!</v>
      </c>
      <c r="V57" s="536" t="s">
        <v>425</v>
      </c>
      <c r="W57" s="536" t="e">
        <f>$C$55*((SUM(W5,W6,W8,W10,W25,W37,W43,W48,W52)*'17.PIV 4. pielikums finanšu an.'!$C$22))</f>
        <v>#DIV/0!</v>
      </c>
      <c r="X57" s="536" t="s">
        <v>425</v>
      </c>
      <c r="Y57" s="536" t="e">
        <f>$C$55*((SUM(Y5,Y6,Y8,Y10,Y25,Y37,Y43,Y48,Y52)*'17.PIV 4. pielikums finanšu an.'!$C$22))</f>
        <v>#DIV/0!</v>
      </c>
      <c r="Z57" s="536" t="s">
        <v>425</v>
      </c>
      <c r="AF57" s="518"/>
      <c r="AG57" s="518"/>
      <c r="AH57" s="518"/>
      <c r="AI57" s="518"/>
      <c r="AJ57" s="518"/>
      <c r="AK57" s="518"/>
      <c r="AL57" s="518"/>
      <c r="AM57" s="518"/>
      <c r="AN57" s="518"/>
      <c r="AO57" s="518"/>
      <c r="AP57" s="518"/>
      <c r="AQ57" s="518"/>
      <c r="AR57" s="518"/>
      <c r="AS57" s="518"/>
      <c r="AT57" s="518"/>
      <c r="AU57" s="518"/>
    </row>
    <row r="58" spans="1:69" s="71" customFormat="1">
      <c r="A58" s="554"/>
      <c r="G58" s="243"/>
      <c r="H58" s="555"/>
      <c r="I58" s="518"/>
      <c r="J58" s="243"/>
      <c r="K58" s="243"/>
      <c r="L58" s="243"/>
      <c r="M58" s="243"/>
      <c r="N58" s="243"/>
      <c r="O58" s="243"/>
      <c r="P58" s="243"/>
      <c r="Q58" s="243"/>
      <c r="R58" s="243"/>
      <c r="S58" s="243"/>
      <c r="T58" s="243"/>
      <c r="U58" s="243"/>
      <c r="V58" s="243"/>
      <c r="W58" s="243"/>
      <c r="X58" s="243"/>
      <c r="Y58" s="243"/>
      <c r="Z58" s="243"/>
    </row>
    <row r="59" spans="1:69" s="71" customFormat="1">
      <c r="A59" s="556"/>
    </row>
    <row r="60" spans="1:69" s="71" customFormat="1" ht="32.25" customHeight="1">
      <c r="A60" s="556"/>
    </row>
    <row r="61" spans="1:69" s="71" customFormat="1" ht="15.75">
      <c r="A61" s="557"/>
    </row>
    <row r="62" spans="1:69" s="71" customFormat="1" ht="15.75">
      <c r="A62" s="557"/>
    </row>
    <row r="63" spans="1:69" s="71" customFormat="1" ht="15.75">
      <c r="A63" s="557"/>
    </row>
    <row r="64" spans="1:69" s="71" customFormat="1"/>
    <row r="65" spans="2:2" s="71" customFormat="1"/>
    <row r="66" spans="2:2" s="71" customFormat="1"/>
    <row r="67" spans="2:2" s="71" customFormat="1">
      <c r="B67" s="518"/>
    </row>
    <row r="68" spans="2:2" s="71" customFormat="1">
      <c r="B68" s="518"/>
    </row>
    <row r="69" spans="2:2" s="71" customFormat="1">
      <c r="B69" s="558"/>
    </row>
    <row r="70" spans="2:2" s="71" customFormat="1"/>
    <row r="71" spans="2:2" s="71" customFormat="1"/>
    <row r="72" spans="2:2" s="71" customFormat="1"/>
    <row r="73" spans="2:2" s="71" customFormat="1"/>
    <row r="74" spans="2:2" s="71" customFormat="1"/>
    <row r="75" spans="2:2" s="71" customFormat="1"/>
    <row r="76" spans="2:2" s="71" customFormat="1"/>
    <row r="77" spans="2:2" s="71" customFormat="1"/>
    <row r="78" spans="2:2" s="71" customFormat="1"/>
    <row r="79" spans="2:2" s="71" customFormat="1"/>
    <row r="80" spans="2:2" s="71" customFormat="1"/>
    <row r="81" s="71" customFormat="1"/>
    <row r="82" s="71" customFormat="1"/>
    <row r="83" s="71" customFormat="1"/>
    <row r="84" s="71" customFormat="1"/>
    <row r="85" s="71" customFormat="1"/>
    <row r="86" s="71" customFormat="1"/>
    <row r="87" s="71" customFormat="1"/>
    <row r="88" s="71" customFormat="1"/>
    <row r="89" s="71" customFormat="1"/>
    <row r="90" s="71" customFormat="1"/>
    <row r="91" s="71" customFormat="1"/>
    <row r="92" s="71" customFormat="1"/>
    <row r="93" s="71" customFormat="1"/>
    <row r="94" s="71" customFormat="1"/>
    <row r="95" s="71" customFormat="1"/>
    <row r="96" s="71" customFormat="1"/>
    <row r="97" s="71" customFormat="1"/>
    <row r="98" s="71" customFormat="1"/>
    <row r="99" s="71" customFormat="1"/>
    <row r="100" s="71" customFormat="1"/>
    <row r="101" s="71" customFormat="1"/>
    <row r="102" s="71" customFormat="1"/>
    <row r="103" s="71" customFormat="1"/>
    <row r="104" s="71" customFormat="1"/>
    <row r="105" s="71" customFormat="1"/>
    <row r="106" s="71" customFormat="1"/>
    <row r="107" s="71" customFormat="1"/>
    <row r="108" s="71" customFormat="1"/>
    <row r="109" s="71" customFormat="1"/>
    <row r="110" s="71" customFormat="1"/>
    <row r="111" s="71" customFormat="1"/>
    <row r="112" s="71" customFormat="1"/>
    <row r="113" s="71" customFormat="1"/>
    <row r="114" s="71" customFormat="1"/>
    <row r="115" s="71" customFormat="1"/>
    <row r="116" s="71" customFormat="1"/>
    <row r="117" s="71" customFormat="1"/>
    <row r="118" s="71" customFormat="1"/>
    <row r="119" s="71" customFormat="1"/>
    <row r="120" s="71" customFormat="1"/>
    <row r="121" s="71" customFormat="1"/>
    <row r="122" s="71" customFormat="1"/>
    <row r="123" s="71" customFormat="1"/>
    <row r="124" s="71" customFormat="1"/>
    <row r="125" s="71" customFormat="1"/>
    <row r="126" s="71" customFormat="1"/>
    <row r="127" s="71" customFormat="1"/>
    <row r="128" s="71" customFormat="1"/>
    <row r="129" s="71" customFormat="1"/>
    <row r="130" s="71" customFormat="1"/>
    <row r="131" s="71" customFormat="1"/>
    <row r="132" s="71" customFormat="1"/>
    <row r="133" s="71" customFormat="1"/>
    <row r="134" s="71" customFormat="1"/>
    <row r="135" s="71" customFormat="1"/>
    <row r="136" s="71" customFormat="1"/>
    <row r="137" s="71" customFormat="1"/>
    <row r="138" s="71" customFormat="1"/>
    <row r="139" s="71" customFormat="1"/>
    <row r="140" s="71" customFormat="1"/>
    <row r="141" s="71" customFormat="1"/>
    <row r="142" s="71" customFormat="1"/>
    <row r="143" s="71" customFormat="1"/>
    <row r="144" s="71" customFormat="1"/>
    <row r="145" s="71" customFormat="1"/>
    <row r="146" s="71" customFormat="1"/>
    <row r="147" s="71" customFormat="1"/>
    <row r="148" s="71" customFormat="1"/>
    <row r="149" s="71" customFormat="1"/>
    <row r="150" s="71" customFormat="1"/>
    <row r="151" s="71" customFormat="1"/>
    <row r="152" s="71" customFormat="1"/>
    <row r="153" s="71" customFormat="1"/>
    <row r="154" s="71" customFormat="1"/>
    <row r="155" s="71" customFormat="1"/>
    <row r="156" s="71" customFormat="1"/>
    <row r="157" s="71" customFormat="1"/>
    <row r="158" s="71" customFormat="1"/>
    <row r="159" s="71" customFormat="1"/>
    <row r="160" s="71" customFormat="1"/>
    <row r="161" s="71" customFormat="1"/>
    <row r="162" s="71" customFormat="1"/>
    <row r="163" s="71" customFormat="1"/>
    <row r="164" s="71" customFormat="1"/>
    <row r="165" s="71" customFormat="1"/>
    <row r="166" s="71" customFormat="1"/>
    <row r="167" s="71" customFormat="1"/>
    <row r="168" s="71" customFormat="1"/>
    <row r="169" s="71" customFormat="1"/>
    <row r="170" s="71" customFormat="1"/>
    <row r="171" s="71" customFormat="1"/>
    <row r="172" s="71" customFormat="1"/>
    <row r="173" s="71" customFormat="1"/>
    <row r="174" s="71" customFormat="1"/>
    <row r="175" s="71" customFormat="1"/>
    <row r="176" s="71" customFormat="1"/>
    <row r="177" s="71" customFormat="1"/>
    <row r="178" s="71" customFormat="1"/>
    <row r="179" s="71" customFormat="1"/>
    <row r="180" s="71" customFormat="1"/>
    <row r="181" s="71" customFormat="1"/>
    <row r="182" s="71" customFormat="1"/>
    <row r="183" s="71" customFormat="1"/>
    <row r="184" s="71" customFormat="1"/>
    <row r="185" s="71" customFormat="1"/>
    <row r="186" s="71" customFormat="1"/>
    <row r="187" s="71" customFormat="1"/>
    <row r="188" s="71" customFormat="1"/>
    <row r="189" s="71" customFormat="1"/>
    <row r="190" s="71" customFormat="1"/>
    <row r="191" s="71" customFormat="1"/>
    <row r="192" s="71" customFormat="1"/>
    <row r="193" s="71" customFormat="1"/>
    <row r="194" s="71" customFormat="1"/>
    <row r="195" s="71" customFormat="1"/>
    <row r="196" s="71" customFormat="1"/>
    <row r="197" s="71" customFormat="1"/>
    <row r="198" s="71" customFormat="1"/>
    <row r="199" s="71" customFormat="1"/>
    <row r="200" s="71" customFormat="1"/>
    <row r="201" s="71" customFormat="1"/>
    <row r="202" s="71" customFormat="1"/>
    <row r="203" s="71" customFormat="1"/>
    <row r="204" s="71" customFormat="1"/>
    <row r="205" s="71" customFormat="1"/>
    <row r="206" s="71" customFormat="1"/>
    <row r="207" s="71" customFormat="1"/>
    <row r="208" s="71" customFormat="1"/>
    <row r="209" s="71" customFormat="1"/>
    <row r="210" s="71" customFormat="1"/>
    <row r="211" s="71" customFormat="1"/>
    <row r="212" s="71" customFormat="1"/>
    <row r="213" s="71" customFormat="1"/>
    <row r="214" s="71" customFormat="1"/>
    <row r="215" s="71" customFormat="1"/>
    <row r="216" s="71" customFormat="1"/>
    <row r="217" s="71" customFormat="1"/>
    <row r="218" s="71" customFormat="1"/>
    <row r="219" s="71" customFormat="1"/>
    <row r="220" s="71" customFormat="1"/>
    <row r="221" s="71" customFormat="1"/>
    <row r="222" s="71" customFormat="1"/>
    <row r="223" s="71" customFormat="1"/>
    <row r="224" s="71" customFormat="1"/>
    <row r="225" s="71" customFormat="1"/>
    <row r="226" s="71" customFormat="1"/>
    <row r="227" s="71" customFormat="1"/>
    <row r="228" s="71" customFormat="1"/>
    <row r="229" s="71" customFormat="1"/>
    <row r="230" s="71" customFormat="1"/>
    <row r="231" s="71" customFormat="1"/>
    <row r="232" s="71" customFormat="1"/>
    <row r="233" s="71" customFormat="1"/>
    <row r="234" s="71" customFormat="1"/>
    <row r="235" s="71" customFormat="1"/>
    <row r="236" s="71" customFormat="1"/>
    <row r="237" s="71" customFormat="1"/>
    <row r="238" s="71" customFormat="1"/>
    <row r="239" s="71" customFormat="1"/>
    <row r="240" s="71" customFormat="1"/>
    <row r="241" s="71" customFormat="1"/>
    <row r="242" s="71" customFormat="1"/>
    <row r="243" s="71" customFormat="1"/>
    <row r="244" s="71" customFormat="1"/>
    <row r="245" s="71" customFormat="1"/>
    <row r="246" s="71" customFormat="1"/>
    <row r="247" s="71" customFormat="1"/>
    <row r="248" s="71" customFormat="1"/>
    <row r="249" s="71" customFormat="1"/>
    <row r="250" s="71" customFormat="1"/>
    <row r="251" s="71" customFormat="1"/>
    <row r="252" s="71" customFormat="1"/>
    <row r="253" s="71" customFormat="1"/>
    <row r="254" s="71" customFormat="1"/>
    <row r="255" s="71" customFormat="1"/>
    <row r="256" s="71" customFormat="1"/>
    <row r="257" s="71" customFormat="1"/>
    <row r="258" s="71" customFormat="1"/>
    <row r="259" s="71" customFormat="1"/>
    <row r="260" s="71" customFormat="1"/>
    <row r="261" s="71" customFormat="1"/>
    <row r="262" s="71" customFormat="1"/>
    <row r="263" s="71" customFormat="1"/>
    <row r="264" s="71" customFormat="1"/>
    <row r="265" s="71" customFormat="1"/>
    <row r="266" s="71" customFormat="1"/>
    <row r="267" s="71" customFormat="1"/>
    <row r="268" s="71" customFormat="1"/>
    <row r="269" s="71" customFormat="1"/>
    <row r="270" s="71" customFormat="1"/>
    <row r="271" s="71" customFormat="1"/>
    <row r="272" s="71" customFormat="1"/>
    <row r="273" s="71" customFormat="1"/>
    <row r="274" s="71" customFormat="1"/>
    <row r="275" s="71" customFormat="1"/>
    <row r="276" s="71" customFormat="1"/>
    <row r="277" s="71" customFormat="1"/>
    <row r="278" s="71" customFormat="1"/>
    <row r="279" s="71" customFormat="1"/>
    <row r="280" s="71" customFormat="1"/>
    <row r="281" s="71" customFormat="1"/>
    <row r="282" s="71" customFormat="1"/>
    <row r="283" s="71" customFormat="1"/>
    <row r="284" s="71" customFormat="1"/>
    <row r="285" s="71" customFormat="1"/>
    <row r="286" s="71" customFormat="1"/>
    <row r="287" s="71" customFormat="1"/>
    <row r="288" s="71" customFormat="1"/>
    <row r="289" s="71" customFormat="1"/>
    <row r="290" s="71" customFormat="1"/>
    <row r="291" s="71" customFormat="1"/>
    <row r="292" s="71" customFormat="1"/>
    <row r="293" s="71" customFormat="1"/>
    <row r="294" s="71" customFormat="1"/>
    <row r="295" s="71" customFormat="1"/>
    <row r="296" s="71" customFormat="1"/>
    <row r="297" s="71" customFormat="1"/>
    <row r="298" s="71" customFormat="1"/>
    <row r="299" s="71" customFormat="1"/>
    <row r="300" s="71" customFormat="1"/>
    <row r="301" s="71" customFormat="1"/>
    <row r="302" s="71" customFormat="1"/>
    <row r="303" s="71" customFormat="1"/>
    <row r="304" s="71" customFormat="1"/>
    <row r="305" s="71" customFormat="1"/>
    <row r="306" s="71" customFormat="1"/>
    <row r="307" s="71" customFormat="1"/>
    <row r="308" s="71" customFormat="1"/>
    <row r="309" s="71" customFormat="1"/>
    <row r="310" s="71" customFormat="1"/>
    <row r="311" s="71" customFormat="1"/>
    <row r="312" s="71" customFormat="1"/>
    <row r="313" s="71" customFormat="1"/>
    <row r="314" s="71" customFormat="1"/>
    <row r="315" s="71" customFormat="1"/>
    <row r="316" s="71" customFormat="1"/>
    <row r="317" s="71" customFormat="1"/>
    <row r="318" s="71" customFormat="1"/>
    <row r="319" s="71" customFormat="1"/>
    <row r="320" s="71" customFormat="1"/>
    <row r="321" s="71" customFormat="1"/>
    <row r="322" s="71" customFormat="1"/>
    <row r="323" s="71" customFormat="1"/>
    <row r="324" s="71" customFormat="1"/>
    <row r="325" s="71" customFormat="1"/>
    <row r="326" s="71" customFormat="1"/>
    <row r="327" s="71" customFormat="1"/>
    <row r="328" s="71" customFormat="1"/>
    <row r="329" s="71" customFormat="1"/>
    <row r="330" s="71" customFormat="1"/>
    <row r="331" s="71" customFormat="1"/>
    <row r="332" s="71" customFormat="1"/>
    <row r="333" s="71" customFormat="1"/>
    <row r="334" s="71" customFormat="1"/>
    <row r="335" s="71" customFormat="1"/>
    <row r="336" s="71" customFormat="1"/>
    <row r="337" s="71" customFormat="1"/>
    <row r="338" s="71" customFormat="1"/>
    <row r="339" s="71" customFormat="1"/>
    <row r="340" s="71" customFormat="1"/>
    <row r="341" s="71" customFormat="1"/>
    <row r="342" s="71" customFormat="1"/>
    <row r="343" s="71" customFormat="1"/>
    <row r="344" s="71" customFormat="1"/>
    <row r="345" s="71" customFormat="1"/>
    <row r="346" s="71" customFormat="1"/>
    <row r="347" s="71" customFormat="1"/>
    <row r="348" s="71" customFormat="1"/>
    <row r="349" s="71" customFormat="1"/>
    <row r="350" s="71" customFormat="1"/>
    <row r="351" s="71" customFormat="1"/>
    <row r="352" s="71" customFormat="1"/>
    <row r="353" s="71" customFormat="1"/>
    <row r="354" s="71" customFormat="1"/>
    <row r="355" s="71" customFormat="1"/>
    <row r="356" s="71" customFormat="1"/>
    <row r="357" s="71" customFormat="1"/>
    <row r="358" s="71" customFormat="1"/>
    <row r="359" s="71" customFormat="1"/>
    <row r="360" s="71" customFormat="1"/>
    <row r="361" s="71" customFormat="1"/>
    <row r="362" s="71" customFormat="1"/>
    <row r="363" s="71" customFormat="1"/>
    <row r="364" s="71" customFormat="1"/>
    <row r="365" s="71" customFormat="1"/>
    <row r="366" s="71" customFormat="1"/>
    <row r="367" s="71" customFormat="1"/>
    <row r="368" s="71" customFormat="1"/>
    <row r="369" s="71" customFormat="1"/>
    <row r="370" s="71" customFormat="1"/>
    <row r="371" s="71" customFormat="1"/>
    <row r="372" s="71" customFormat="1"/>
    <row r="373" s="71" customFormat="1"/>
    <row r="374" s="71" customFormat="1"/>
    <row r="375" s="71" customFormat="1"/>
    <row r="376" s="71" customFormat="1"/>
    <row r="377" s="71" customFormat="1"/>
    <row r="378" s="71" customFormat="1"/>
    <row r="379" s="71" customFormat="1"/>
    <row r="380" s="71" customFormat="1"/>
    <row r="381" s="71" customFormat="1"/>
    <row r="382" s="71" customFormat="1"/>
    <row r="383" s="71" customFormat="1"/>
    <row r="384" s="71" customFormat="1"/>
    <row r="385" s="71" customFormat="1"/>
    <row r="386" s="71" customFormat="1"/>
    <row r="387" s="71" customFormat="1"/>
    <row r="388" s="71" customFormat="1"/>
    <row r="389" s="71" customFormat="1"/>
    <row r="390" s="71" customFormat="1"/>
    <row r="391" s="71" customFormat="1"/>
    <row r="392" s="71" customFormat="1"/>
    <row r="393" s="71" customFormat="1"/>
    <row r="394" s="71" customFormat="1"/>
    <row r="395" s="71" customFormat="1"/>
    <row r="396" s="71" customFormat="1"/>
    <row r="397" s="71" customFormat="1"/>
    <row r="398" s="71" customFormat="1"/>
    <row r="399" s="71" customFormat="1"/>
    <row r="400" s="71" customFormat="1"/>
    <row r="401" s="71" customFormat="1"/>
    <row r="402" s="71" customFormat="1"/>
    <row r="403" s="71" customFormat="1"/>
    <row r="404" s="71" customFormat="1"/>
    <row r="405" s="71" customFormat="1"/>
    <row r="406" s="71" customFormat="1"/>
    <row r="407" s="71" customFormat="1"/>
    <row r="408" s="71" customFormat="1"/>
    <row r="409" s="71" customFormat="1"/>
    <row r="410" s="71" customFormat="1"/>
    <row r="411" s="71" customFormat="1"/>
    <row r="412" s="71" customFormat="1"/>
    <row r="413" s="71" customFormat="1"/>
    <row r="414" s="71" customFormat="1"/>
    <row r="415" s="71" customFormat="1"/>
    <row r="416" s="71" customFormat="1"/>
    <row r="417" s="71" customFormat="1"/>
    <row r="418" s="71" customFormat="1"/>
    <row r="419" s="71" customFormat="1"/>
    <row r="420" s="71" customFormat="1"/>
    <row r="421" s="71" customFormat="1"/>
    <row r="422" s="71" customFormat="1"/>
    <row r="423" s="71" customFormat="1"/>
    <row r="424" s="71" customFormat="1"/>
    <row r="425" s="71" customFormat="1"/>
    <row r="426" s="71" customFormat="1"/>
    <row r="427" s="71" customFormat="1"/>
    <row r="428" s="71" customFormat="1"/>
    <row r="429" s="71" customFormat="1"/>
  </sheetData>
  <sheetProtection password="9929" sheet="1" objects="1" scenarios="1"/>
  <dataConsolidate/>
  <mergeCells count="17">
    <mergeCell ref="A1:B1"/>
    <mergeCell ref="A3:A4"/>
    <mergeCell ref="B3:B4"/>
    <mergeCell ref="C3:C4"/>
    <mergeCell ref="D3:E3"/>
    <mergeCell ref="C2:G2"/>
    <mergeCell ref="D1:M1"/>
    <mergeCell ref="Y3:Z3"/>
    <mergeCell ref="M3:N3"/>
    <mergeCell ref="O3:P3"/>
    <mergeCell ref="Q3:R3"/>
    <mergeCell ref="F3:G3"/>
    <mergeCell ref="I3:J3"/>
    <mergeCell ref="K3:L3"/>
    <mergeCell ref="S3:T3"/>
    <mergeCell ref="U3:V3"/>
    <mergeCell ref="W3:X3"/>
  </mergeCells>
  <conditionalFormatting sqref="D5:D6 G6 H5 H7 H16:H18 H20:H24 H28:H31 H33:H36 H39:H42 H49:H51 H53:H54">
    <cfRule type="containsText" dxfId="47" priority="17" stopIfTrue="1" operator="containsText" text="PĀRSNIEGTAS IZMAKSAS">
      <formula>NOT(ISERROR(SEARCH("PĀRSNIEGTAS IZMAKSAS",D5)))</formula>
    </cfRule>
  </conditionalFormatting>
  <conditionalFormatting sqref="H9">
    <cfRule type="containsText" dxfId="46" priority="4" stopIfTrue="1" operator="containsText" text="PĀRSNIEGTAS IZMAKSAS">
      <formula>NOT(ISERROR(SEARCH("PĀRSNIEGTAS IZMAKSAS",H9)))</formula>
    </cfRule>
  </conditionalFormatting>
  <conditionalFormatting sqref="H45:H47">
    <cfRule type="containsText" dxfId="45" priority="3" stopIfTrue="1" operator="containsText" text="PĀRSNIEGTAS IZMAKSAS">
      <formula>NOT(ISERROR(SEARCH("PĀRSNIEGTAS IZMAKSAS",H45)))</formula>
    </cfRule>
  </conditionalFormatting>
  <conditionalFormatting sqref="H12">
    <cfRule type="containsText" dxfId="44" priority="2" stopIfTrue="1" operator="containsText" text="PĀRSNIEGTAS IZMAKSAS">
      <formula>NOT(ISERROR(SEARCH("PĀRSNIEGTAS IZMAKSAS",H12)))</formula>
    </cfRule>
  </conditionalFormatting>
  <conditionalFormatting sqref="H13:H14">
    <cfRule type="containsText" dxfId="43" priority="1" stopIfTrue="1" operator="containsText" text="PĀRSNIEGTAS IZMAKSAS">
      <formula>NOT(ISERROR(SEARCH("PĀRSNIEGTAS IZMAKSAS",H13)))</formula>
    </cfRule>
  </conditionalFormatting>
  <dataValidations count="1">
    <dataValidation allowBlank="1" showInputMessage="1" showErrorMessage="1" promptTitle="izveelies" sqref="C5:C54"/>
  </dataValidations>
  <hyperlinks>
    <hyperlink ref="I2" r:id="rId1" display="Saite VBD noteikšanai"/>
  </hyperlinks>
  <pageMargins left="0.7" right="0.7" top="0.75" bottom="0.75" header="0.3" footer="0.3"/>
  <pageSetup paperSize="9" scale="55" orientation="landscape" r:id="rId2"/>
  <legacyDrawing r:id="rId3"/>
</worksheet>
</file>

<file path=xl/worksheets/sheet4.xml><?xml version="1.0" encoding="utf-8"?>
<worksheet xmlns="http://schemas.openxmlformats.org/spreadsheetml/2006/main" xmlns:r="http://schemas.openxmlformats.org/officeDocument/2006/relationships">
  <sheetPr codeName="Sheet1">
    <tabColor theme="6"/>
    <pageSetUpPr fitToPage="1"/>
  </sheetPr>
  <dimension ref="A1:BQ432"/>
  <sheetViews>
    <sheetView showGridLines="0" zoomScale="80" zoomScaleNormal="80" workbookViewId="0">
      <pane xSplit="2" ySplit="4" topLeftCell="C5" activePane="bottomRight" state="frozen"/>
      <selection pane="topRight" activeCell="C1" sqref="C1"/>
      <selection pane="bottomLeft" activeCell="A5" sqref="A5"/>
      <selection pane="bottomRight" sqref="A1:B1"/>
    </sheetView>
  </sheetViews>
  <sheetFormatPr defaultRowHeight="12.75"/>
  <cols>
    <col min="1" max="1" width="7.7109375" style="39" customWidth="1"/>
    <col min="2" max="2" width="64.140625" style="39" customWidth="1"/>
    <col min="3" max="3" width="10.28515625" style="39" customWidth="1"/>
    <col min="4" max="4" width="12.140625" style="39" customWidth="1"/>
    <col min="5" max="5" width="8.5703125" style="39" customWidth="1"/>
    <col min="6" max="6" width="12.140625" style="39" customWidth="1"/>
    <col min="7" max="7" width="13.28515625" style="39" customWidth="1"/>
    <col min="8" max="8" width="12.42578125" style="39" customWidth="1"/>
    <col min="9" max="9" width="13" style="39" customWidth="1"/>
    <col min="10" max="10" width="12.85546875" style="39" hidden="1" customWidth="1"/>
    <col min="11" max="11" width="11.28515625" style="39" customWidth="1"/>
    <col min="12" max="12" width="11.28515625" style="39" hidden="1" customWidth="1"/>
    <col min="13" max="13" width="11.28515625" style="39" customWidth="1"/>
    <col min="14" max="14" width="11.28515625" style="39" hidden="1" customWidth="1"/>
    <col min="15" max="15" width="11.28515625" style="39" customWidth="1"/>
    <col min="16" max="16" width="11.28515625" style="39" hidden="1" customWidth="1"/>
    <col min="17" max="17" width="11.28515625" style="39" customWidth="1"/>
    <col min="18" max="18" width="11.28515625" style="39" hidden="1" customWidth="1"/>
    <col min="19" max="19" width="11.28515625" style="39" customWidth="1"/>
    <col min="20" max="20" width="11.28515625" style="39" hidden="1" customWidth="1"/>
    <col min="21" max="21" width="11.28515625" style="39" customWidth="1"/>
    <col min="22" max="22" width="11.28515625" style="39" hidden="1" customWidth="1"/>
    <col min="23" max="23" width="11.28515625" style="39" customWidth="1"/>
    <col min="24" max="24" width="11.28515625" style="39" hidden="1" customWidth="1"/>
    <col min="25" max="25" width="11.28515625" style="39" customWidth="1"/>
    <col min="26" max="26" width="11.28515625" style="39" hidden="1" customWidth="1"/>
    <col min="27" max="69" width="9.140625" style="71"/>
    <col min="70" max="16384" width="9.140625" style="39"/>
  </cols>
  <sheetData>
    <row r="1" spans="1:69" s="514" customFormat="1" ht="27" customHeight="1">
      <c r="A1" s="886" t="s">
        <v>577</v>
      </c>
      <c r="B1" s="886"/>
      <c r="C1" s="513"/>
      <c r="D1" s="881" t="s">
        <v>594</v>
      </c>
      <c r="E1" s="881"/>
      <c r="F1" s="881"/>
      <c r="G1" s="881"/>
      <c r="H1" s="881"/>
      <c r="I1" s="881"/>
      <c r="J1" s="881"/>
      <c r="K1" s="881"/>
      <c r="L1" s="881"/>
      <c r="M1" s="881"/>
      <c r="N1" s="513"/>
      <c r="O1" s="513"/>
      <c r="P1" s="513"/>
      <c r="Q1" s="513"/>
      <c r="R1" s="513"/>
      <c r="S1" s="513"/>
      <c r="T1" s="513"/>
      <c r="U1" s="513"/>
      <c r="V1" s="513"/>
      <c r="W1" s="513"/>
      <c r="X1" s="513"/>
      <c r="Y1" s="513"/>
      <c r="Z1" s="513"/>
      <c r="AA1" s="513"/>
      <c r="AB1" s="513"/>
      <c r="AC1" s="513"/>
      <c r="AD1" s="513"/>
      <c r="AE1" s="513"/>
      <c r="AF1" s="513"/>
      <c r="AG1" s="513"/>
      <c r="AH1" s="513"/>
      <c r="AI1" s="513"/>
      <c r="AJ1" s="513"/>
      <c r="AK1" s="513"/>
      <c r="AL1" s="513"/>
      <c r="AM1" s="513"/>
      <c r="AN1" s="513"/>
      <c r="AO1" s="513"/>
      <c r="AP1" s="513"/>
      <c r="AQ1" s="513"/>
      <c r="AR1" s="513"/>
      <c r="AS1" s="513"/>
      <c r="AT1" s="513"/>
      <c r="AU1" s="513"/>
      <c r="AV1" s="513"/>
      <c r="AW1" s="513"/>
      <c r="AX1" s="513"/>
      <c r="AY1" s="513"/>
      <c r="AZ1" s="513"/>
      <c r="BA1" s="513"/>
      <c r="BB1" s="513"/>
      <c r="BC1" s="513"/>
      <c r="BD1" s="513"/>
      <c r="BE1" s="513"/>
      <c r="BF1" s="513"/>
      <c r="BG1" s="513"/>
      <c r="BH1" s="513"/>
      <c r="BI1" s="513"/>
      <c r="BJ1" s="513"/>
      <c r="BK1" s="513"/>
      <c r="BL1" s="513"/>
      <c r="BM1" s="513"/>
      <c r="BN1" s="513"/>
      <c r="BO1" s="513"/>
      <c r="BP1" s="513"/>
      <c r="BQ1" s="513"/>
    </row>
    <row r="2" spans="1:69" ht="24.95" customHeight="1">
      <c r="A2" s="515" t="s">
        <v>421</v>
      </c>
      <c r="B2" s="515"/>
      <c r="C2" s="884" t="s">
        <v>441</v>
      </c>
      <c r="D2" s="884"/>
      <c r="E2" s="884"/>
      <c r="F2" s="884"/>
      <c r="G2" s="885"/>
      <c r="H2" s="512"/>
      <c r="I2" s="516" t="s">
        <v>595</v>
      </c>
      <c r="J2" s="71"/>
      <c r="K2" s="71"/>
      <c r="L2" s="71"/>
      <c r="M2" s="71"/>
      <c r="N2" s="71"/>
      <c r="O2" s="71"/>
      <c r="P2" s="71"/>
      <c r="Q2" s="71"/>
      <c r="R2" s="71"/>
      <c r="S2" s="71"/>
      <c r="T2" s="71"/>
      <c r="U2" s="71"/>
      <c r="V2" s="71"/>
      <c r="W2" s="71"/>
      <c r="X2" s="71"/>
      <c r="Y2" s="71"/>
      <c r="Z2" s="71"/>
    </row>
    <row r="3" spans="1:69" ht="29.25" customHeight="1">
      <c r="A3" s="882" t="s">
        <v>161</v>
      </c>
      <c r="B3" s="883" t="s">
        <v>185</v>
      </c>
      <c r="C3" s="880" t="s">
        <v>562</v>
      </c>
      <c r="D3" s="879" t="s">
        <v>186</v>
      </c>
      <c r="E3" s="879"/>
      <c r="F3" s="879" t="s">
        <v>203</v>
      </c>
      <c r="G3" s="879"/>
      <c r="H3" s="517"/>
      <c r="I3" s="880" t="s">
        <v>362</v>
      </c>
      <c r="J3" s="880"/>
      <c r="K3" s="879">
        <f>'Dati par projektu, instrukcija'!C9</f>
        <v>0</v>
      </c>
      <c r="L3" s="879"/>
      <c r="M3" s="878">
        <f>K3+1</f>
        <v>1</v>
      </c>
      <c r="N3" s="878"/>
      <c r="O3" s="876">
        <f t="shared" ref="O3" si="0">M3+1</f>
        <v>2</v>
      </c>
      <c r="P3" s="877"/>
      <c r="Q3" s="876">
        <f t="shared" ref="Q3" si="1">O3+1</f>
        <v>3</v>
      </c>
      <c r="R3" s="877"/>
      <c r="S3" s="876">
        <f t="shared" ref="S3" si="2">Q3+1</f>
        <v>4</v>
      </c>
      <c r="T3" s="877"/>
      <c r="U3" s="876">
        <f>S3+1</f>
        <v>5</v>
      </c>
      <c r="V3" s="877"/>
      <c r="W3" s="876">
        <f t="shared" ref="W3" si="3">U3+1</f>
        <v>6</v>
      </c>
      <c r="X3" s="877"/>
      <c r="Y3" s="876">
        <f t="shared" ref="Y3" si="4">W3+1</f>
        <v>7</v>
      </c>
      <c r="Z3" s="877"/>
      <c r="AF3" s="518"/>
      <c r="AG3" s="518"/>
      <c r="AH3" s="518"/>
      <c r="AI3" s="518"/>
      <c r="AJ3" s="518"/>
      <c r="AK3" s="518"/>
      <c r="AL3" s="518"/>
      <c r="AM3" s="518"/>
      <c r="AN3" s="518"/>
      <c r="AO3" s="518"/>
      <c r="AP3" s="518"/>
      <c r="AQ3" s="518"/>
      <c r="AR3" s="518"/>
      <c r="AS3" s="518"/>
      <c r="AT3" s="518"/>
      <c r="AU3" s="518"/>
      <c r="AW3" s="519">
        <v>0.55000000000000004</v>
      </c>
    </row>
    <row r="4" spans="1:69" ht="38.25">
      <c r="A4" s="882"/>
      <c r="B4" s="883" t="s">
        <v>189</v>
      </c>
      <c r="C4" s="880"/>
      <c r="D4" s="520" t="s">
        <v>178</v>
      </c>
      <c r="E4" s="520" t="s">
        <v>15</v>
      </c>
      <c r="F4" s="520" t="s">
        <v>187</v>
      </c>
      <c r="G4" s="520" t="s">
        <v>188</v>
      </c>
      <c r="H4" s="517" t="s">
        <v>206</v>
      </c>
      <c r="I4" s="521" t="s">
        <v>204</v>
      </c>
      <c r="J4" s="521" t="s">
        <v>205</v>
      </c>
      <c r="K4" s="521" t="s">
        <v>204</v>
      </c>
      <c r="L4" s="521" t="s">
        <v>205</v>
      </c>
      <c r="M4" s="521" t="s">
        <v>204</v>
      </c>
      <c r="N4" s="521" t="s">
        <v>205</v>
      </c>
      <c r="O4" s="521" t="s">
        <v>204</v>
      </c>
      <c r="P4" s="521" t="s">
        <v>205</v>
      </c>
      <c r="Q4" s="521" t="s">
        <v>204</v>
      </c>
      <c r="R4" s="521" t="s">
        <v>205</v>
      </c>
      <c r="S4" s="521" t="s">
        <v>204</v>
      </c>
      <c r="T4" s="521" t="s">
        <v>205</v>
      </c>
      <c r="U4" s="521" t="s">
        <v>204</v>
      </c>
      <c r="V4" s="521" t="s">
        <v>205</v>
      </c>
      <c r="W4" s="521" t="s">
        <v>204</v>
      </c>
      <c r="X4" s="521" t="s">
        <v>205</v>
      </c>
      <c r="Y4" s="521" t="s">
        <v>204</v>
      </c>
      <c r="Z4" s="521" t="s">
        <v>205</v>
      </c>
      <c r="AF4" s="518"/>
      <c r="AG4" s="518"/>
      <c r="AH4" s="518"/>
      <c r="AI4" s="518"/>
      <c r="AJ4" s="518"/>
      <c r="AK4" s="518"/>
      <c r="AL4" s="518"/>
      <c r="AM4" s="518"/>
      <c r="AN4" s="518"/>
      <c r="AO4" s="518"/>
      <c r="AP4" s="518"/>
      <c r="AQ4" s="518"/>
      <c r="AR4" s="518"/>
      <c r="AS4" s="518"/>
      <c r="AT4" s="518"/>
      <c r="AU4" s="518"/>
      <c r="AW4" s="519">
        <v>0.45</v>
      </c>
    </row>
    <row r="5" spans="1:69" s="34" customFormat="1" ht="13.5" customHeight="1">
      <c r="A5" s="522">
        <v>1</v>
      </c>
      <c r="B5" s="523" t="s">
        <v>434</v>
      </c>
      <c r="C5" s="524">
        <v>0.85</v>
      </c>
      <c r="D5" s="525">
        <f>IF(C5="IZVĒLIETIES!","norādiet likmi!",F5+G5)</f>
        <v>0</v>
      </c>
      <c r="E5" s="526" t="e">
        <f>D5/$D$55</f>
        <v>#DIV/0!</v>
      </c>
      <c r="F5" s="527">
        <f>ROUND(I5+K5+M5+O5+Q5+S5+U5+W5+Y5,2)</f>
        <v>0</v>
      </c>
      <c r="G5" s="527">
        <f>ROUND(J5+L5+N5+P5+R5+T5+V5+X5+Z5,2)</f>
        <v>0</v>
      </c>
      <c r="H5" s="528" t="e">
        <f>IF(C5&lt;1,F5*C5*'17.PIV 4. pielikums finanšu an.'!$C$22,0)</f>
        <v>#DIV/0!</v>
      </c>
      <c r="I5" s="374"/>
      <c r="J5" s="374"/>
      <c r="K5" s="374"/>
      <c r="L5" s="374"/>
      <c r="M5" s="374"/>
      <c r="N5" s="374"/>
      <c r="O5" s="374"/>
      <c r="P5" s="374"/>
      <c r="Q5" s="374"/>
      <c r="R5" s="374"/>
      <c r="S5" s="374"/>
      <c r="T5" s="374"/>
      <c r="U5" s="374"/>
      <c r="V5" s="374"/>
      <c r="W5" s="374"/>
      <c r="X5" s="374"/>
      <c r="Y5" s="374"/>
      <c r="Z5" s="529"/>
      <c r="AA5" s="71"/>
      <c r="AB5" s="71"/>
      <c r="AC5" s="71"/>
      <c r="AD5" s="71"/>
      <c r="AE5" s="71"/>
      <c r="AF5" s="518"/>
      <c r="AG5" s="518"/>
      <c r="AH5" s="518"/>
      <c r="AI5" s="518"/>
      <c r="AJ5" s="518"/>
      <c r="AK5" s="518"/>
      <c r="AL5" s="518"/>
      <c r="AM5" s="518"/>
      <c r="AN5" s="518"/>
      <c r="AO5" s="518"/>
      <c r="AP5" s="518"/>
      <c r="AQ5" s="518"/>
      <c r="AR5" s="518"/>
      <c r="AS5" s="518"/>
      <c r="AT5" s="518"/>
      <c r="AU5" s="518"/>
      <c r="AV5" s="71"/>
      <c r="AW5" s="519">
        <v>0.35</v>
      </c>
      <c r="AX5" s="71"/>
      <c r="AY5" s="71"/>
      <c r="AZ5" s="71"/>
      <c r="BA5" s="71"/>
      <c r="BB5" s="71"/>
      <c r="BC5" s="71"/>
      <c r="BD5" s="71"/>
      <c r="BE5" s="71"/>
      <c r="BF5" s="71"/>
      <c r="BG5" s="71"/>
      <c r="BH5" s="71"/>
      <c r="BI5" s="71"/>
      <c r="BJ5" s="71"/>
      <c r="BK5" s="71"/>
      <c r="BL5" s="71"/>
      <c r="BM5" s="71"/>
      <c r="BN5" s="71"/>
      <c r="BO5" s="71"/>
      <c r="BP5" s="71"/>
      <c r="BQ5" s="71"/>
    </row>
    <row r="6" spans="1:69" ht="13.5" customHeight="1">
      <c r="A6" s="522">
        <v>2</v>
      </c>
      <c r="B6" s="523" t="s">
        <v>213</v>
      </c>
      <c r="C6" s="524">
        <v>0.85</v>
      </c>
      <c r="D6" s="525">
        <f>SUM(D7:D7)</f>
        <v>0</v>
      </c>
      <c r="E6" s="526" t="e">
        <f>D6/$D$55</f>
        <v>#DIV/0!</v>
      </c>
      <c r="F6" s="527">
        <f t="shared" ref="F6:G54" si="5">ROUND(I6+K6+M6+O6+Q6+S6+U6+W6+Y6,2)</f>
        <v>0</v>
      </c>
      <c r="G6" s="525">
        <f t="shared" si="5"/>
        <v>0</v>
      </c>
      <c r="H6" s="530" t="e">
        <f>SUM(H7)</f>
        <v>#DIV/0!</v>
      </c>
      <c r="I6" s="530">
        <f>SUM(I7)</f>
        <v>0</v>
      </c>
      <c r="J6" s="530">
        <f t="shared" ref="J6:Y6" si="6">SUM(J7)</f>
        <v>0</v>
      </c>
      <c r="K6" s="530">
        <f t="shared" si="6"/>
        <v>0</v>
      </c>
      <c r="L6" s="530">
        <f t="shared" si="6"/>
        <v>0</v>
      </c>
      <c r="M6" s="530">
        <f t="shared" si="6"/>
        <v>0</v>
      </c>
      <c r="N6" s="530">
        <f t="shared" si="6"/>
        <v>0</v>
      </c>
      <c r="O6" s="530">
        <f t="shared" si="6"/>
        <v>0</v>
      </c>
      <c r="P6" s="530">
        <f t="shared" si="6"/>
        <v>0</v>
      </c>
      <c r="Q6" s="530">
        <f t="shared" si="6"/>
        <v>0</v>
      </c>
      <c r="R6" s="530">
        <f t="shared" si="6"/>
        <v>0</v>
      </c>
      <c r="S6" s="530">
        <f t="shared" si="6"/>
        <v>0</v>
      </c>
      <c r="T6" s="530">
        <f t="shared" si="6"/>
        <v>0</v>
      </c>
      <c r="U6" s="530">
        <f t="shared" si="6"/>
        <v>0</v>
      </c>
      <c r="V6" s="530">
        <f t="shared" si="6"/>
        <v>0</v>
      </c>
      <c r="W6" s="530">
        <f t="shared" si="6"/>
        <v>0</v>
      </c>
      <c r="X6" s="530">
        <f t="shared" si="6"/>
        <v>0</v>
      </c>
      <c r="Y6" s="530">
        <f t="shared" si="6"/>
        <v>0</v>
      </c>
      <c r="Z6" s="530">
        <f t="shared" ref="Z6" si="7">SUM(Z7)</f>
        <v>0</v>
      </c>
      <c r="AF6" s="518"/>
      <c r="AG6" s="518"/>
      <c r="AH6" s="518"/>
      <c r="AI6" s="518"/>
      <c r="AJ6" s="518"/>
      <c r="AK6" s="518"/>
      <c r="AL6" s="518"/>
      <c r="AM6" s="518"/>
      <c r="AN6" s="518"/>
      <c r="AO6" s="518"/>
      <c r="AP6" s="518"/>
      <c r="AQ6" s="518"/>
      <c r="AR6" s="518"/>
      <c r="AS6" s="518"/>
      <c r="AT6" s="518"/>
      <c r="AU6" s="518"/>
      <c r="AW6" s="243"/>
    </row>
    <row r="7" spans="1:69" ht="13.5" customHeight="1">
      <c r="A7" s="531" t="s">
        <v>14</v>
      </c>
      <c r="B7" s="532" t="s">
        <v>443</v>
      </c>
      <c r="C7" s="524">
        <v>0.85</v>
      </c>
      <c r="D7" s="528">
        <f>IF(C7="IZVĒLIETIES!","norādiet likmi!",F7+G7)</f>
        <v>0</v>
      </c>
      <c r="E7" s="526" t="e">
        <f>D7/$D$55</f>
        <v>#DIV/0!</v>
      </c>
      <c r="F7" s="527">
        <f t="shared" si="5"/>
        <v>0</v>
      </c>
      <c r="G7" s="528">
        <f t="shared" si="5"/>
        <v>0</v>
      </c>
      <c r="H7" s="528" t="e">
        <f>IF(C7&lt;1,F7*C7*'17.PIV 4. pielikums finanšu an.'!$C$22,0)</f>
        <v>#DIV/0!</v>
      </c>
      <c r="I7" s="375"/>
      <c r="J7" s="375"/>
      <c r="K7" s="375"/>
      <c r="L7" s="375"/>
      <c r="M7" s="375"/>
      <c r="N7" s="375"/>
      <c r="O7" s="375"/>
      <c r="P7" s="375"/>
      <c r="Q7" s="375"/>
      <c r="R7" s="375"/>
      <c r="S7" s="375"/>
      <c r="T7" s="375"/>
      <c r="U7" s="375"/>
      <c r="V7" s="375"/>
      <c r="W7" s="375"/>
      <c r="X7" s="375"/>
      <c r="Y7" s="375"/>
      <c r="Z7" s="533"/>
      <c r="AF7" s="518"/>
      <c r="AG7" s="518"/>
      <c r="AH7" s="518"/>
      <c r="AI7" s="518"/>
      <c r="AJ7" s="518"/>
      <c r="AK7" s="518"/>
      <c r="AL7" s="518"/>
      <c r="AM7" s="518"/>
      <c r="AN7" s="518"/>
      <c r="AO7" s="518"/>
      <c r="AP7" s="518"/>
      <c r="AQ7" s="518"/>
      <c r="AR7" s="518"/>
      <c r="AS7" s="518"/>
      <c r="AT7" s="518"/>
      <c r="AU7" s="518"/>
      <c r="AW7" s="243"/>
    </row>
    <row r="8" spans="1:69" ht="13.5" customHeight="1">
      <c r="A8" s="534" t="s">
        <v>444</v>
      </c>
      <c r="B8" s="535" t="s">
        <v>214</v>
      </c>
      <c r="C8" s="524">
        <v>0.85</v>
      </c>
      <c r="D8" s="527">
        <f t="shared" ref="D8:D54" si="8">IF(C8="IZVĒLIETIES!","norādiet likmi!",F8+G8)</f>
        <v>0</v>
      </c>
      <c r="E8" s="526" t="e">
        <f>D8/$D$55</f>
        <v>#DIV/0!</v>
      </c>
      <c r="F8" s="527">
        <f t="shared" si="5"/>
        <v>0</v>
      </c>
      <c r="G8" s="528">
        <f>ROUND(J8+L8+N8+P8+R8+T8+V8+X8+Z8,2)</f>
        <v>0</v>
      </c>
      <c r="H8" s="536" t="e">
        <f>SUM(H9)</f>
        <v>#DIV/0!</v>
      </c>
      <c r="I8" s="536">
        <f>SUM(I9)</f>
        <v>0</v>
      </c>
      <c r="J8" s="536">
        <f t="shared" ref="J8:Y8" si="9">SUM(J9)</f>
        <v>0</v>
      </c>
      <c r="K8" s="536">
        <f t="shared" si="9"/>
        <v>0</v>
      </c>
      <c r="L8" s="536">
        <f t="shared" si="9"/>
        <v>0</v>
      </c>
      <c r="M8" s="536">
        <f t="shared" si="9"/>
        <v>0</v>
      </c>
      <c r="N8" s="536">
        <f t="shared" si="9"/>
        <v>0</v>
      </c>
      <c r="O8" s="536">
        <f t="shared" si="9"/>
        <v>0</v>
      </c>
      <c r="P8" s="536">
        <f t="shared" si="9"/>
        <v>0</v>
      </c>
      <c r="Q8" s="536">
        <f t="shared" si="9"/>
        <v>0</v>
      </c>
      <c r="R8" s="536">
        <f t="shared" si="9"/>
        <v>0</v>
      </c>
      <c r="S8" s="536">
        <f t="shared" si="9"/>
        <v>0</v>
      </c>
      <c r="T8" s="536">
        <f t="shared" si="9"/>
        <v>0</v>
      </c>
      <c r="U8" s="536">
        <f t="shared" si="9"/>
        <v>0</v>
      </c>
      <c r="V8" s="536">
        <f t="shared" si="9"/>
        <v>0</v>
      </c>
      <c r="W8" s="536">
        <f t="shared" si="9"/>
        <v>0</v>
      </c>
      <c r="X8" s="536">
        <f t="shared" si="9"/>
        <v>0</v>
      </c>
      <c r="Y8" s="536">
        <f t="shared" si="9"/>
        <v>0</v>
      </c>
      <c r="Z8" s="536">
        <f t="shared" ref="Z8" si="10">SUM(Z9)</f>
        <v>0</v>
      </c>
      <c r="AF8" s="518"/>
      <c r="AG8" s="518"/>
      <c r="AH8" s="518"/>
      <c r="AI8" s="518"/>
      <c r="AJ8" s="518"/>
      <c r="AK8" s="518"/>
      <c r="AL8" s="518"/>
      <c r="AM8" s="518"/>
      <c r="AN8" s="518"/>
      <c r="AO8" s="518"/>
      <c r="AP8" s="518"/>
      <c r="AQ8" s="518"/>
      <c r="AR8" s="518"/>
      <c r="AS8" s="518"/>
      <c r="AT8" s="518"/>
      <c r="AU8" s="518"/>
      <c r="AW8" s="243"/>
    </row>
    <row r="9" spans="1:69" ht="13.5" customHeight="1">
      <c r="A9" s="531" t="s">
        <v>33</v>
      </c>
      <c r="B9" s="537" t="s">
        <v>215</v>
      </c>
      <c r="C9" s="524">
        <v>0.85</v>
      </c>
      <c r="D9" s="527">
        <f t="shared" si="8"/>
        <v>0</v>
      </c>
      <c r="E9" s="526" t="e">
        <f>D9/$D$55</f>
        <v>#DIV/0!</v>
      </c>
      <c r="F9" s="527">
        <f t="shared" si="5"/>
        <v>0</v>
      </c>
      <c r="G9" s="528">
        <f t="shared" si="5"/>
        <v>0</v>
      </c>
      <c r="H9" s="528" t="e">
        <f>IF(C9&lt;1,F9*C9*'17.PIV 4. pielikums finanšu an.'!$C$22,0)</f>
        <v>#DIV/0!</v>
      </c>
      <c r="I9" s="375"/>
      <c r="J9" s="375"/>
      <c r="K9" s="375"/>
      <c r="L9" s="375"/>
      <c r="M9" s="375"/>
      <c r="N9" s="375"/>
      <c r="O9" s="375"/>
      <c r="P9" s="375"/>
      <c r="Q9" s="375"/>
      <c r="R9" s="375"/>
      <c r="S9" s="375"/>
      <c r="T9" s="375"/>
      <c r="U9" s="375"/>
      <c r="V9" s="375"/>
      <c r="W9" s="375"/>
      <c r="X9" s="375"/>
      <c r="Y9" s="375"/>
      <c r="Z9" s="533"/>
      <c r="AF9" s="518"/>
      <c r="AG9" s="518"/>
      <c r="AH9" s="518"/>
      <c r="AI9" s="518"/>
      <c r="AJ9" s="518"/>
      <c r="AK9" s="518"/>
      <c r="AL9" s="518"/>
      <c r="AM9" s="518"/>
      <c r="AN9" s="518"/>
      <c r="AO9" s="518"/>
      <c r="AP9" s="518"/>
      <c r="AQ9" s="518"/>
      <c r="AR9" s="518"/>
      <c r="AS9" s="518"/>
      <c r="AT9" s="518"/>
      <c r="AU9" s="518"/>
      <c r="AW9" s="243"/>
    </row>
    <row r="10" spans="1:69" ht="13.5" customHeight="1">
      <c r="A10" s="522" t="s">
        <v>445</v>
      </c>
      <c r="B10" s="538" t="s">
        <v>446</v>
      </c>
      <c r="C10" s="524">
        <v>0.85</v>
      </c>
      <c r="D10" s="527">
        <f t="shared" si="8"/>
        <v>0</v>
      </c>
      <c r="E10" s="526" t="e">
        <f t="shared" ref="E10:E14" si="11">D10/$D$55</f>
        <v>#DIV/0!</v>
      </c>
      <c r="F10" s="527">
        <f t="shared" si="5"/>
        <v>0</v>
      </c>
      <c r="G10" s="528">
        <f t="shared" si="5"/>
        <v>0</v>
      </c>
      <c r="H10" s="536" t="e">
        <f>SUM(H11,H15,H19)</f>
        <v>#DIV/0!</v>
      </c>
      <c r="I10" s="536">
        <f>SUM(I11,I15,I19)</f>
        <v>0</v>
      </c>
      <c r="J10" s="536">
        <f t="shared" ref="J10:Y10" si="12">SUM(J11,J15,J19)</f>
        <v>0</v>
      </c>
      <c r="K10" s="536">
        <f t="shared" si="12"/>
        <v>0</v>
      </c>
      <c r="L10" s="536">
        <f t="shared" si="12"/>
        <v>0</v>
      </c>
      <c r="M10" s="536">
        <f t="shared" si="12"/>
        <v>0</v>
      </c>
      <c r="N10" s="536">
        <f t="shared" si="12"/>
        <v>0</v>
      </c>
      <c r="O10" s="536">
        <f t="shared" si="12"/>
        <v>0</v>
      </c>
      <c r="P10" s="536">
        <f t="shared" si="12"/>
        <v>0</v>
      </c>
      <c r="Q10" s="536">
        <f t="shared" si="12"/>
        <v>0</v>
      </c>
      <c r="R10" s="536">
        <f t="shared" si="12"/>
        <v>0</v>
      </c>
      <c r="S10" s="536">
        <f t="shared" si="12"/>
        <v>0</v>
      </c>
      <c r="T10" s="536">
        <f t="shared" si="12"/>
        <v>0</v>
      </c>
      <c r="U10" s="536">
        <f t="shared" si="12"/>
        <v>0</v>
      </c>
      <c r="V10" s="536">
        <f t="shared" si="12"/>
        <v>0</v>
      </c>
      <c r="W10" s="536">
        <f t="shared" si="12"/>
        <v>0</v>
      </c>
      <c r="X10" s="536">
        <f t="shared" si="12"/>
        <v>0</v>
      </c>
      <c r="Y10" s="536">
        <f t="shared" si="12"/>
        <v>0</v>
      </c>
      <c r="Z10" s="536">
        <f t="shared" ref="Z10" si="13">SUM(Z15,Z19)</f>
        <v>0</v>
      </c>
      <c r="AF10" s="518"/>
      <c r="AG10" s="518"/>
      <c r="AH10" s="518"/>
      <c r="AI10" s="518"/>
      <c r="AJ10" s="518"/>
      <c r="AK10" s="518"/>
      <c r="AL10" s="518"/>
      <c r="AM10" s="518"/>
      <c r="AN10" s="518"/>
      <c r="AO10" s="518"/>
      <c r="AP10" s="518"/>
      <c r="AQ10" s="518"/>
      <c r="AR10" s="518"/>
      <c r="AS10" s="518"/>
      <c r="AT10" s="518"/>
      <c r="AU10" s="518"/>
      <c r="AW10" s="243"/>
    </row>
    <row r="11" spans="1:69" ht="13.5" customHeight="1">
      <c r="A11" s="522" t="s">
        <v>103</v>
      </c>
      <c r="B11" s="538" t="s">
        <v>590</v>
      </c>
      <c r="C11" s="524">
        <v>0.85</v>
      </c>
      <c r="D11" s="527">
        <f t="shared" si="8"/>
        <v>0</v>
      </c>
      <c r="E11" s="526" t="e">
        <f t="shared" si="11"/>
        <v>#DIV/0!</v>
      </c>
      <c r="F11" s="527">
        <f t="shared" si="5"/>
        <v>0</v>
      </c>
      <c r="G11" s="528">
        <f t="shared" si="5"/>
        <v>0</v>
      </c>
      <c r="H11" s="536" t="e">
        <f>SUM(H12:H14)</f>
        <v>#DIV/0!</v>
      </c>
      <c r="I11" s="536">
        <f>SUM(I12:I14)</f>
        <v>0</v>
      </c>
      <c r="J11" s="536">
        <f t="shared" ref="J11:Y11" si="14">SUM(J12:J14)</f>
        <v>0</v>
      </c>
      <c r="K11" s="536">
        <f t="shared" si="14"/>
        <v>0</v>
      </c>
      <c r="L11" s="536">
        <f t="shared" si="14"/>
        <v>0</v>
      </c>
      <c r="M11" s="536">
        <f t="shared" si="14"/>
        <v>0</v>
      </c>
      <c r="N11" s="536">
        <f t="shared" si="14"/>
        <v>0</v>
      </c>
      <c r="O11" s="536">
        <f t="shared" si="14"/>
        <v>0</v>
      </c>
      <c r="P11" s="536">
        <f t="shared" si="14"/>
        <v>0</v>
      </c>
      <c r="Q11" s="536">
        <f t="shared" si="14"/>
        <v>0</v>
      </c>
      <c r="R11" s="536">
        <f t="shared" si="14"/>
        <v>0</v>
      </c>
      <c r="S11" s="536">
        <f t="shared" si="14"/>
        <v>0</v>
      </c>
      <c r="T11" s="536">
        <f t="shared" si="14"/>
        <v>0</v>
      </c>
      <c r="U11" s="536">
        <f t="shared" si="14"/>
        <v>0</v>
      </c>
      <c r="V11" s="536">
        <f t="shared" si="14"/>
        <v>0</v>
      </c>
      <c r="W11" s="536">
        <f t="shared" si="14"/>
        <v>0</v>
      </c>
      <c r="X11" s="536">
        <f t="shared" si="14"/>
        <v>0</v>
      </c>
      <c r="Y11" s="536">
        <f t="shared" si="14"/>
        <v>0</v>
      </c>
      <c r="Z11" s="536"/>
      <c r="AF11" s="518"/>
      <c r="AG11" s="518"/>
      <c r="AH11" s="518"/>
      <c r="AI11" s="518"/>
      <c r="AJ11" s="518"/>
      <c r="AK11" s="518"/>
      <c r="AL11" s="518"/>
      <c r="AM11" s="518"/>
      <c r="AN11" s="518"/>
      <c r="AO11" s="518"/>
      <c r="AP11" s="518"/>
      <c r="AQ11" s="518"/>
      <c r="AR11" s="518"/>
      <c r="AS11" s="518"/>
      <c r="AT11" s="518"/>
      <c r="AU11" s="518"/>
      <c r="AW11" s="243"/>
    </row>
    <row r="12" spans="1:69" ht="13.5" customHeight="1">
      <c r="A12" s="531" t="s">
        <v>111</v>
      </c>
      <c r="B12" s="537" t="s">
        <v>589</v>
      </c>
      <c r="C12" s="524">
        <v>0.85</v>
      </c>
      <c r="D12" s="527">
        <f t="shared" si="8"/>
        <v>0</v>
      </c>
      <c r="E12" s="526" t="e">
        <f t="shared" si="11"/>
        <v>#DIV/0!</v>
      </c>
      <c r="F12" s="527">
        <f t="shared" si="5"/>
        <v>0</v>
      </c>
      <c r="G12" s="528">
        <f t="shared" si="5"/>
        <v>0</v>
      </c>
      <c r="H12" s="528" t="e">
        <f>IF(C12&lt;1,F12*C12*'17.PIV 4. pielikums finanšu an.'!$C$22,0)</f>
        <v>#DIV/0!</v>
      </c>
      <c r="I12" s="375"/>
      <c r="J12" s="375"/>
      <c r="K12" s="375"/>
      <c r="L12" s="375"/>
      <c r="M12" s="375"/>
      <c r="N12" s="375"/>
      <c r="O12" s="375"/>
      <c r="P12" s="375"/>
      <c r="Q12" s="375"/>
      <c r="R12" s="375"/>
      <c r="S12" s="375"/>
      <c r="T12" s="375"/>
      <c r="U12" s="375"/>
      <c r="V12" s="375"/>
      <c r="W12" s="375"/>
      <c r="X12" s="375"/>
      <c r="Y12" s="375"/>
      <c r="Z12" s="536"/>
      <c r="AF12" s="518"/>
      <c r="AG12" s="518"/>
      <c r="AH12" s="518"/>
      <c r="AI12" s="518"/>
      <c r="AJ12" s="518"/>
      <c r="AK12" s="518"/>
      <c r="AL12" s="518"/>
      <c r="AM12" s="518"/>
      <c r="AN12" s="518"/>
      <c r="AO12" s="518"/>
      <c r="AP12" s="518"/>
      <c r="AQ12" s="518"/>
      <c r="AR12" s="518"/>
      <c r="AS12" s="518"/>
      <c r="AT12" s="518"/>
      <c r="AU12" s="518"/>
      <c r="AW12" s="243"/>
    </row>
    <row r="13" spans="1:69" ht="13.5" customHeight="1">
      <c r="A13" s="531" t="s">
        <v>115</v>
      </c>
      <c r="B13" s="537" t="s">
        <v>591</v>
      </c>
      <c r="C13" s="524">
        <v>0.85</v>
      </c>
      <c r="D13" s="527">
        <f t="shared" si="8"/>
        <v>0</v>
      </c>
      <c r="E13" s="526" t="e">
        <f t="shared" si="11"/>
        <v>#DIV/0!</v>
      </c>
      <c r="F13" s="527">
        <f t="shared" si="5"/>
        <v>0</v>
      </c>
      <c r="G13" s="528">
        <f t="shared" si="5"/>
        <v>0</v>
      </c>
      <c r="H13" s="528" t="e">
        <f>IF(C13&lt;1,F13*C13*'17.PIV 4. pielikums finanšu an.'!$C$22,0)</f>
        <v>#DIV/0!</v>
      </c>
      <c r="I13" s="375"/>
      <c r="J13" s="375"/>
      <c r="K13" s="375"/>
      <c r="L13" s="375"/>
      <c r="M13" s="375"/>
      <c r="N13" s="375"/>
      <c r="O13" s="375"/>
      <c r="P13" s="375"/>
      <c r="Q13" s="375"/>
      <c r="R13" s="375"/>
      <c r="S13" s="375"/>
      <c r="T13" s="375"/>
      <c r="U13" s="375"/>
      <c r="V13" s="375"/>
      <c r="W13" s="375"/>
      <c r="X13" s="375"/>
      <c r="Y13" s="375"/>
      <c r="Z13" s="536"/>
      <c r="AF13" s="518"/>
      <c r="AG13" s="518"/>
      <c r="AH13" s="518"/>
      <c r="AI13" s="518"/>
      <c r="AJ13" s="518"/>
      <c r="AK13" s="518"/>
      <c r="AL13" s="518"/>
      <c r="AM13" s="518"/>
      <c r="AN13" s="518"/>
      <c r="AO13" s="518"/>
      <c r="AP13" s="518"/>
      <c r="AQ13" s="518"/>
      <c r="AR13" s="518"/>
      <c r="AS13" s="518"/>
      <c r="AT13" s="518"/>
      <c r="AU13" s="518"/>
      <c r="AW13" s="243"/>
    </row>
    <row r="14" spans="1:69" ht="13.5" customHeight="1">
      <c r="A14" s="531" t="s">
        <v>450</v>
      </c>
      <c r="B14" s="537" t="s">
        <v>592</v>
      </c>
      <c r="C14" s="524">
        <v>0.85</v>
      </c>
      <c r="D14" s="527">
        <f t="shared" si="8"/>
        <v>0</v>
      </c>
      <c r="E14" s="526" t="e">
        <f t="shared" si="11"/>
        <v>#DIV/0!</v>
      </c>
      <c r="F14" s="527">
        <f t="shared" si="5"/>
        <v>0</v>
      </c>
      <c r="G14" s="528">
        <f t="shared" si="5"/>
        <v>0</v>
      </c>
      <c r="H14" s="528" t="e">
        <f>IF(C14&lt;1,F14*C14*'17.PIV 4. pielikums finanšu an.'!$C$22,0)</f>
        <v>#DIV/0!</v>
      </c>
      <c r="I14" s="375"/>
      <c r="J14" s="375"/>
      <c r="K14" s="375"/>
      <c r="L14" s="375"/>
      <c r="M14" s="375"/>
      <c r="N14" s="375"/>
      <c r="O14" s="375"/>
      <c r="P14" s="375"/>
      <c r="Q14" s="375"/>
      <c r="R14" s="375"/>
      <c r="S14" s="375"/>
      <c r="T14" s="375"/>
      <c r="U14" s="375"/>
      <c r="V14" s="375"/>
      <c r="W14" s="375"/>
      <c r="X14" s="375"/>
      <c r="Y14" s="375"/>
      <c r="Z14" s="536"/>
      <c r="AF14" s="518"/>
      <c r="AG14" s="518"/>
      <c r="AH14" s="518"/>
      <c r="AI14" s="518"/>
      <c r="AJ14" s="518"/>
      <c r="AK14" s="518"/>
      <c r="AL14" s="518"/>
      <c r="AM14" s="518"/>
      <c r="AN14" s="518"/>
      <c r="AO14" s="518"/>
      <c r="AP14" s="518"/>
      <c r="AQ14" s="518"/>
      <c r="AR14" s="518"/>
      <c r="AS14" s="518"/>
      <c r="AT14" s="518"/>
      <c r="AU14" s="518"/>
      <c r="AW14" s="243"/>
    </row>
    <row r="15" spans="1:69" ht="13.5" customHeight="1">
      <c r="A15" s="522" t="s">
        <v>112</v>
      </c>
      <c r="B15" s="538" t="s">
        <v>447</v>
      </c>
      <c r="C15" s="524">
        <v>0.85</v>
      </c>
      <c r="D15" s="527">
        <f t="shared" si="8"/>
        <v>0</v>
      </c>
      <c r="E15" s="526" t="e">
        <f t="shared" ref="E15:E55" si="15">D15/$D$55</f>
        <v>#DIV/0!</v>
      </c>
      <c r="F15" s="527">
        <f t="shared" si="5"/>
        <v>0</v>
      </c>
      <c r="G15" s="528">
        <f t="shared" si="5"/>
        <v>0</v>
      </c>
      <c r="H15" s="536" t="e">
        <f>SUM(H16:H18)</f>
        <v>#DIV/0!</v>
      </c>
      <c r="I15" s="536">
        <f>SUM(I16:I18)</f>
        <v>0</v>
      </c>
      <c r="J15" s="536">
        <f t="shared" ref="J15:Y15" si="16">SUM(J16:J18)</f>
        <v>0</v>
      </c>
      <c r="K15" s="536">
        <f t="shared" si="16"/>
        <v>0</v>
      </c>
      <c r="L15" s="536">
        <f t="shared" si="16"/>
        <v>0</v>
      </c>
      <c r="M15" s="536">
        <f t="shared" si="16"/>
        <v>0</v>
      </c>
      <c r="N15" s="536">
        <f t="shared" si="16"/>
        <v>0</v>
      </c>
      <c r="O15" s="536">
        <f t="shared" si="16"/>
        <v>0</v>
      </c>
      <c r="P15" s="536">
        <f t="shared" si="16"/>
        <v>0</v>
      </c>
      <c r="Q15" s="536">
        <f t="shared" si="16"/>
        <v>0</v>
      </c>
      <c r="R15" s="536">
        <f t="shared" si="16"/>
        <v>0</v>
      </c>
      <c r="S15" s="536">
        <f t="shared" si="16"/>
        <v>0</v>
      </c>
      <c r="T15" s="536">
        <f t="shared" si="16"/>
        <v>0</v>
      </c>
      <c r="U15" s="536">
        <f t="shared" si="16"/>
        <v>0</v>
      </c>
      <c r="V15" s="536">
        <f t="shared" si="16"/>
        <v>0</v>
      </c>
      <c r="W15" s="536">
        <f t="shared" si="16"/>
        <v>0</v>
      </c>
      <c r="X15" s="536">
        <f t="shared" si="16"/>
        <v>0</v>
      </c>
      <c r="Y15" s="536">
        <f t="shared" si="16"/>
        <v>0</v>
      </c>
      <c r="Z15" s="536">
        <f t="shared" ref="Z15" si="17">SUM(Z16:Z18)</f>
        <v>0</v>
      </c>
      <c r="AF15" s="518"/>
      <c r="AG15" s="518"/>
      <c r="AH15" s="518"/>
      <c r="AI15" s="518"/>
      <c r="AJ15" s="518"/>
      <c r="AK15" s="518"/>
      <c r="AL15" s="518"/>
      <c r="AM15" s="518"/>
      <c r="AN15" s="518"/>
      <c r="AO15" s="518"/>
      <c r="AP15" s="518"/>
      <c r="AQ15" s="518"/>
      <c r="AR15" s="518"/>
      <c r="AS15" s="518"/>
      <c r="AT15" s="518"/>
      <c r="AU15" s="518"/>
      <c r="AW15" s="243"/>
    </row>
    <row r="16" spans="1:69" ht="13.5" customHeight="1">
      <c r="A16" s="531" t="s">
        <v>113</v>
      </c>
      <c r="B16" s="537" t="s">
        <v>448</v>
      </c>
      <c r="C16" s="524">
        <v>0.85</v>
      </c>
      <c r="D16" s="527">
        <f t="shared" si="8"/>
        <v>0</v>
      </c>
      <c r="E16" s="526" t="e">
        <f t="shared" si="15"/>
        <v>#DIV/0!</v>
      </c>
      <c r="F16" s="527">
        <f t="shared" si="5"/>
        <v>0</v>
      </c>
      <c r="G16" s="528">
        <f t="shared" si="5"/>
        <v>0</v>
      </c>
      <c r="H16" s="528" t="e">
        <f>IF(C16&lt;1,F16*C16*'17.PIV 4. pielikums finanšu an.'!$C$22,0)</f>
        <v>#DIV/0!</v>
      </c>
      <c r="I16" s="375"/>
      <c r="J16" s="375"/>
      <c r="K16" s="375"/>
      <c r="L16" s="375"/>
      <c r="M16" s="375"/>
      <c r="N16" s="375"/>
      <c r="O16" s="375"/>
      <c r="P16" s="375"/>
      <c r="Q16" s="375"/>
      <c r="R16" s="375"/>
      <c r="S16" s="375"/>
      <c r="T16" s="375"/>
      <c r="U16" s="375"/>
      <c r="V16" s="375"/>
      <c r="W16" s="375"/>
      <c r="X16" s="375"/>
      <c r="Y16" s="375"/>
      <c r="Z16" s="533"/>
      <c r="AF16" s="518"/>
      <c r="AG16" s="518"/>
      <c r="AH16" s="518"/>
      <c r="AI16" s="518"/>
      <c r="AJ16" s="518"/>
      <c r="AK16" s="518"/>
      <c r="AL16" s="518"/>
      <c r="AM16" s="518"/>
      <c r="AN16" s="518"/>
      <c r="AO16" s="518"/>
      <c r="AP16" s="518"/>
      <c r="AQ16" s="518"/>
      <c r="AR16" s="518"/>
      <c r="AS16" s="518"/>
      <c r="AT16" s="518"/>
      <c r="AU16" s="518"/>
      <c r="AW16" s="243"/>
    </row>
    <row r="17" spans="1:49" ht="13.5" customHeight="1">
      <c r="A17" s="531" t="s">
        <v>114</v>
      </c>
      <c r="B17" s="537" t="s">
        <v>449</v>
      </c>
      <c r="C17" s="524">
        <v>0.85</v>
      </c>
      <c r="D17" s="527">
        <f t="shared" si="8"/>
        <v>0</v>
      </c>
      <c r="E17" s="526" t="e">
        <f t="shared" si="15"/>
        <v>#DIV/0!</v>
      </c>
      <c r="F17" s="527">
        <f t="shared" si="5"/>
        <v>0</v>
      </c>
      <c r="G17" s="528">
        <f t="shared" si="5"/>
        <v>0</v>
      </c>
      <c r="H17" s="528" t="e">
        <f>IF(C17&lt;1,F17*C17*'17.PIV 4. pielikums finanšu an.'!$C$22,0)</f>
        <v>#DIV/0!</v>
      </c>
      <c r="I17" s="375"/>
      <c r="J17" s="375"/>
      <c r="K17" s="375"/>
      <c r="L17" s="375"/>
      <c r="M17" s="375"/>
      <c r="N17" s="375"/>
      <c r="O17" s="375"/>
      <c r="P17" s="375"/>
      <c r="Q17" s="375"/>
      <c r="R17" s="375"/>
      <c r="S17" s="375"/>
      <c r="T17" s="375"/>
      <c r="U17" s="375"/>
      <c r="V17" s="375"/>
      <c r="W17" s="375"/>
      <c r="X17" s="375"/>
      <c r="Y17" s="375"/>
      <c r="Z17" s="533"/>
      <c r="AF17" s="518"/>
      <c r="AG17" s="518"/>
      <c r="AH17" s="518"/>
      <c r="AI17" s="518"/>
      <c r="AJ17" s="518"/>
      <c r="AK17" s="518"/>
      <c r="AL17" s="518"/>
      <c r="AM17" s="518"/>
      <c r="AN17" s="518"/>
      <c r="AO17" s="518"/>
      <c r="AP17" s="518"/>
      <c r="AQ17" s="518"/>
      <c r="AR17" s="518"/>
      <c r="AS17" s="518"/>
      <c r="AT17" s="518"/>
      <c r="AU17" s="518"/>
      <c r="AW17" s="243"/>
    </row>
    <row r="18" spans="1:49" ht="13.5" customHeight="1">
      <c r="A18" s="531" t="s">
        <v>455</v>
      </c>
      <c r="B18" s="537" t="s">
        <v>451</v>
      </c>
      <c r="C18" s="524">
        <v>0.85</v>
      </c>
      <c r="D18" s="527">
        <f t="shared" si="8"/>
        <v>0</v>
      </c>
      <c r="E18" s="526" t="e">
        <f t="shared" si="15"/>
        <v>#DIV/0!</v>
      </c>
      <c r="F18" s="527">
        <f t="shared" si="5"/>
        <v>0</v>
      </c>
      <c r="G18" s="528">
        <f t="shared" si="5"/>
        <v>0</v>
      </c>
      <c r="H18" s="528" t="e">
        <f>IF(C18&lt;1,F18*C18*'17.PIV 4. pielikums finanšu an.'!$C$22,0)</f>
        <v>#DIV/0!</v>
      </c>
      <c r="I18" s="375"/>
      <c r="J18" s="375"/>
      <c r="K18" s="375"/>
      <c r="L18" s="375"/>
      <c r="M18" s="375"/>
      <c r="N18" s="375"/>
      <c r="O18" s="375"/>
      <c r="P18" s="375"/>
      <c r="Q18" s="375"/>
      <c r="R18" s="375"/>
      <c r="S18" s="375"/>
      <c r="T18" s="375"/>
      <c r="U18" s="375"/>
      <c r="V18" s="375"/>
      <c r="W18" s="375"/>
      <c r="X18" s="375"/>
      <c r="Y18" s="375"/>
      <c r="Z18" s="533"/>
      <c r="AF18" s="518"/>
      <c r="AG18" s="518"/>
      <c r="AH18" s="518"/>
      <c r="AI18" s="518"/>
      <c r="AJ18" s="518"/>
      <c r="AK18" s="518"/>
      <c r="AL18" s="518"/>
      <c r="AM18" s="518"/>
      <c r="AN18" s="518"/>
      <c r="AO18" s="518"/>
      <c r="AP18" s="518"/>
      <c r="AQ18" s="518"/>
      <c r="AR18" s="518"/>
      <c r="AS18" s="518"/>
      <c r="AT18" s="518"/>
      <c r="AU18" s="518"/>
      <c r="AW18" s="243"/>
    </row>
    <row r="19" spans="1:49" ht="13.5" customHeight="1">
      <c r="A19" s="522" t="s">
        <v>583</v>
      </c>
      <c r="B19" s="538" t="s">
        <v>452</v>
      </c>
      <c r="C19" s="524">
        <v>0.85</v>
      </c>
      <c r="D19" s="527">
        <f t="shared" si="8"/>
        <v>0</v>
      </c>
      <c r="E19" s="526" t="e">
        <f t="shared" si="15"/>
        <v>#DIV/0!</v>
      </c>
      <c r="F19" s="527">
        <f t="shared" si="5"/>
        <v>0</v>
      </c>
      <c r="G19" s="528">
        <f t="shared" si="5"/>
        <v>0</v>
      </c>
      <c r="H19" s="536" t="e">
        <f>SUM(H20:H24)</f>
        <v>#DIV/0!</v>
      </c>
      <c r="I19" s="536">
        <f>SUM(I20:I24)</f>
        <v>0</v>
      </c>
      <c r="J19" s="536">
        <f t="shared" ref="J19:Y19" si="18">SUM(J20:J24)</f>
        <v>0</v>
      </c>
      <c r="K19" s="536">
        <f t="shared" si="18"/>
        <v>0</v>
      </c>
      <c r="L19" s="536">
        <f t="shared" si="18"/>
        <v>0</v>
      </c>
      <c r="M19" s="536">
        <f t="shared" si="18"/>
        <v>0</v>
      </c>
      <c r="N19" s="536">
        <f t="shared" si="18"/>
        <v>0</v>
      </c>
      <c r="O19" s="536">
        <f t="shared" si="18"/>
        <v>0</v>
      </c>
      <c r="P19" s="536">
        <f t="shared" si="18"/>
        <v>0</v>
      </c>
      <c r="Q19" s="536">
        <f t="shared" si="18"/>
        <v>0</v>
      </c>
      <c r="R19" s="536">
        <f t="shared" si="18"/>
        <v>0</v>
      </c>
      <c r="S19" s="536">
        <f t="shared" si="18"/>
        <v>0</v>
      </c>
      <c r="T19" s="536">
        <f t="shared" si="18"/>
        <v>0</v>
      </c>
      <c r="U19" s="536">
        <f t="shared" si="18"/>
        <v>0</v>
      </c>
      <c r="V19" s="536">
        <f t="shared" si="18"/>
        <v>0</v>
      </c>
      <c r="W19" s="536">
        <f t="shared" si="18"/>
        <v>0</v>
      </c>
      <c r="X19" s="536">
        <f t="shared" si="18"/>
        <v>0</v>
      </c>
      <c r="Y19" s="536">
        <f t="shared" si="18"/>
        <v>0</v>
      </c>
      <c r="Z19" s="536">
        <f t="shared" ref="Z19" si="19">SUM(Z20:Z24)</f>
        <v>0</v>
      </c>
      <c r="AF19" s="518"/>
      <c r="AG19" s="518"/>
      <c r="AH19" s="518"/>
      <c r="AI19" s="518"/>
      <c r="AJ19" s="518"/>
      <c r="AK19" s="518"/>
      <c r="AL19" s="518"/>
      <c r="AM19" s="518"/>
      <c r="AN19" s="518"/>
      <c r="AO19" s="518"/>
      <c r="AP19" s="518"/>
      <c r="AQ19" s="518"/>
      <c r="AR19" s="518"/>
      <c r="AS19" s="518"/>
      <c r="AT19" s="518"/>
      <c r="AU19" s="518"/>
      <c r="AW19" s="243"/>
    </row>
    <row r="20" spans="1:49" ht="13.5" customHeight="1">
      <c r="A20" s="531" t="s">
        <v>584</v>
      </c>
      <c r="B20" s="537" t="s">
        <v>453</v>
      </c>
      <c r="C20" s="524">
        <v>0.85</v>
      </c>
      <c r="D20" s="527">
        <f t="shared" si="8"/>
        <v>0</v>
      </c>
      <c r="E20" s="526" t="e">
        <f t="shared" si="15"/>
        <v>#DIV/0!</v>
      </c>
      <c r="F20" s="527">
        <f t="shared" si="5"/>
        <v>0</v>
      </c>
      <c r="G20" s="528">
        <f t="shared" si="5"/>
        <v>0</v>
      </c>
      <c r="H20" s="528" t="e">
        <f>IF(C20&lt;1,F20*C20*'17.PIV 4. pielikums finanšu an.'!$C$22,0)</f>
        <v>#DIV/0!</v>
      </c>
      <c r="I20" s="375"/>
      <c r="J20" s="375"/>
      <c r="K20" s="375"/>
      <c r="L20" s="375"/>
      <c r="M20" s="375"/>
      <c r="N20" s="375"/>
      <c r="O20" s="375"/>
      <c r="P20" s="375"/>
      <c r="Q20" s="375"/>
      <c r="R20" s="375"/>
      <c r="S20" s="375"/>
      <c r="T20" s="375"/>
      <c r="U20" s="375"/>
      <c r="V20" s="375"/>
      <c r="W20" s="375"/>
      <c r="X20" s="375"/>
      <c r="Y20" s="375"/>
      <c r="Z20" s="533"/>
      <c r="AF20" s="518"/>
      <c r="AG20" s="518"/>
      <c r="AH20" s="518"/>
      <c r="AI20" s="518"/>
      <c r="AJ20" s="518"/>
      <c r="AK20" s="518"/>
      <c r="AL20" s="518"/>
      <c r="AM20" s="518"/>
      <c r="AN20" s="518"/>
      <c r="AO20" s="518"/>
      <c r="AP20" s="518"/>
      <c r="AQ20" s="518"/>
      <c r="AR20" s="518"/>
      <c r="AS20" s="518"/>
      <c r="AT20" s="518"/>
      <c r="AU20" s="518"/>
      <c r="AW20" s="243"/>
    </row>
    <row r="21" spans="1:49" ht="13.5" customHeight="1">
      <c r="A21" s="531" t="s">
        <v>585</v>
      </c>
      <c r="B21" s="537" t="s">
        <v>454</v>
      </c>
      <c r="C21" s="524">
        <v>0.85</v>
      </c>
      <c r="D21" s="527">
        <f t="shared" si="8"/>
        <v>0</v>
      </c>
      <c r="E21" s="526" t="e">
        <f t="shared" si="15"/>
        <v>#DIV/0!</v>
      </c>
      <c r="F21" s="527">
        <f t="shared" si="5"/>
        <v>0</v>
      </c>
      <c r="G21" s="528">
        <f t="shared" si="5"/>
        <v>0</v>
      </c>
      <c r="H21" s="528" t="e">
        <f>IF(C21&lt;1,F21*C21*'17.PIV 4. pielikums finanšu an.'!$C$22,0)</f>
        <v>#DIV/0!</v>
      </c>
      <c r="I21" s="375"/>
      <c r="J21" s="375"/>
      <c r="K21" s="375"/>
      <c r="L21" s="375"/>
      <c r="M21" s="375"/>
      <c r="N21" s="375"/>
      <c r="O21" s="375"/>
      <c r="P21" s="375"/>
      <c r="Q21" s="375"/>
      <c r="R21" s="375"/>
      <c r="S21" s="375"/>
      <c r="T21" s="375"/>
      <c r="U21" s="375"/>
      <c r="V21" s="375"/>
      <c r="W21" s="375"/>
      <c r="X21" s="375"/>
      <c r="Y21" s="375"/>
      <c r="Z21" s="533"/>
      <c r="AF21" s="518"/>
      <c r="AG21" s="518"/>
      <c r="AH21" s="518"/>
      <c r="AI21" s="518"/>
      <c r="AJ21" s="518"/>
      <c r="AK21" s="518"/>
      <c r="AL21" s="518"/>
      <c r="AM21" s="518"/>
      <c r="AN21" s="518"/>
      <c r="AO21" s="518"/>
      <c r="AP21" s="518"/>
      <c r="AQ21" s="518"/>
      <c r="AR21" s="518"/>
      <c r="AS21" s="518"/>
      <c r="AT21" s="518"/>
      <c r="AU21" s="518"/>
      <c r="AW21" s="243"/>
    </row>
    <row r="22" spans="1:49" ht="13.5" customHeight="1">
      <c r="A22" s="531" t="s">
        <v>586</v>
      </c>
      <c r="B22" s="537" t="s">
        <v>456</v>
      </c>
      <c r="C22" s="524">
        <v>0.85</v>
      </c>
      <c r="D22" s="527">
        <f t="shared" si="8"/>
        <v>0</v>
      </c>
      <c r="E22" s="526" t="e">
        <f t="shared" si="15"/>
        <v>#DIV/0!</v>
      </c>
      <c r="F22" s="527">
        <f t="shared" si="5"/>
        <v>0</v>
      </c>
      <c r="G22" s="528">
        <f t="shared" si="5"/>
        <v>0</v>
      </c>
      <c r="H22" s="528" t="e">
        <f>IF(C22&lt;1,F22*C22*'17.PIV 4. pielikums finanšu an.'!$C$22,0)</f>
        <v>#DIV/0!</v>
      </c>
      <c r="I22" s="375"/>
      <c r="J22" s="375"/>
      <c r="K22" s="375"/>
      <c r="L22" s="375"/>
      <c r="M22" s="375"/>
      <c r="N22" s="375"/>
      <c r="O22" s="375"/>
      <c r="P22" s="375"/>
      <c r="Q22" s="375"/>
      <c r="R22" s="375"/>
      <c r="S22" s="375"/>
      <c r="T22" s="375"/>
      <c r="U22" s="375"/>
      <c r="V22" s="375"/>
      <c r="W22" s="375"/>
      <c r="X22" s="375"/>
      <c r="Y22" s="375"/>
      <c r="Z22" s="533"/>
      <c r="AF22" s="518"/>
      <c r="AG22" s="518"/>
      <c r="AH22" s="518"/>
      <c r="AI22" s="518"/>
      <c r="AJ22" s="518"/>
      <c r="AK22" s="518"/>
      <c r="AL22" s="518"/>
      <c r="AM22" s="518"/>
      <c r="AN22" s="518"/>
      <c r="AO22" s="518"/>
      <c r="AP22" s="518"/>
      <c r="AQ22" s="518"/>
      <c r="AR22" s="518"/>
      <c r="AS22" s="518"/>
      <c r="AT22" s="518"/>
      <c r="AU22" s="518"/>
      <c r="AW22" s="243"/>
    </row>
    <row r="23" spans="1:49" ht="13.5" customHeight="1">
      <c r="A23" s="531" t="s">
        <v>587</v>
      </c>
      <c r="B23" s="537" t="s">
        <v>457</v>
      </c>
      <c r="C23" s="524">
        <v>0.85</v>
      </c>
      <c r="D23" s="527">
        <f t="shared" si="8"/>
        <v>0</v>
      </c>
      <c r="E23" s="526" t="e">
        <f t="shared" si="15"/>
        <v>#DIV/0!</v>
      </c>
      <c r="F23" s="527">
        <f t="shared" si="5"/>
        <v>0</v>
      </c>
      <c r="G23" s="528">
        <f t="shared" si="5"/>
        <v>0</v>
      </c>
      <c r="H23" s="528" t="e">
        <f>IF(C23&lt;1,F23*C23*'17.PIV 4. pielikums finanšu an.'!$C$22,0)</f>
        <v>#DIV/0!</v>
      </c>
      <c r="I23" s="375"/>
      <c r="J23" s="375"/>
      <c r="K23" s="375"/>
      <c r="L23" s="375"/>
      <c r="M23" s="375"/>
      <c r="N23" s="375"/>
      <c r="O23" s="375"/>
      <c r="P23" s="375"/>
      <c r="Q23" s="375"/>
      <c r="R23" s="375"/>
      <c r="S23" s="375"/>
      <c r="T23" s="375"/>
      <c r="U23" s="375"/>
      <c r="V23" s="375"/>
      <c r="W23" s="375"/>
      <c r="X23" s="375"/>
      <c r="Y23" s="375"/>
      <c r="Z23" s="533"/>
      <c r="AF23" s="518"/>
      <c r="AG23" s="518"/>
      <c r="AH23" s="518"/>
      <c r="AI23" s="518"/>
      <c r="AJ23" s="518"/>
      <c r="AK23" s="518"/>
      <c r="AL23" s="518"/>
      <c r="AM23" s="518"/>
      <c r="AN23" s="518"/>
      <c r="AO23" s="518"/>
      <c r="AP23" s="518"/>
      <c r="AQ23" s="518"/>
      <c r="AR23" s="518"/>
      <c r="AS23" s="518"/>
      <c r="AT23" s="518"/>
      <c r="AU23" s="518"/>
      <c r="AW23" s="243"/>
    </row>
    <row r="24" spans="1:49" ht="13.5" customHeight="1">
      <c r="A24" s="531" t="s">
        <v>588</v>
      </c>
      <c r="B24" s="537" t="s">
        <v>458</v>
      </c>
      <c r="C24" s="524">
        <v>0.85</v>
      </c>
      <c r="D24" s="527">
        <f t="shared" si="8"/>
        <v>0</v>
      </c>
      <c r="E24" s="526" t="e">
        <f t="shared" si="15"/>
        <v>#DIV/0!</v>
      </c>
      <c r="F24" s="527">
        <f t="shared" si="5"/>
        <v>0</v>
      </c>
      <c r="G24" s="528">
        <f t="shared" si="5"/>
        <v>0</v>
      </c>
      <c r="H24" s="528" t="e">
        <f>IF(C24&lt;1,F24*C24*'17.PIV 4. pielikums finanšu an.'!$C$22,0)</f>
        <v>#DIV/0!</v>
      </c>
      <c r="I24" s="375"/>
      <c r="J24" s="375"/>
      <c r="K24" s="375"/>
      <c r="L24" s="375"/>
      <c r="M24" s="375"/>
      <c r="N24" s="375"/>
      <c r="O24" s="375"/>
      <c r="P24" s="375"/>
      <c r="Q24" s="375"/>
      <c r="R24" s="375"/>
      <c r="S24" s="375"/>
      <c r="T24" s="375"/>
      <c r="U24" s="375"/>
      <c r="V24" s="375"/>
      <c r="W24" s="375"/>
      <c r="X24" s="375"/>
      <c r="Y24" s="375"/>
      <c r="Z24" s="533"/>
      <c r="AF24" s="518"/>
      <c r="AG24" s="518"/>
      <c r="AH24" s="518"/>
      <c r="AI24" s="518"/>
      <c r="AJ24" s="518"/>
      <c r="AK24" s="518"/>
      <c r="AL24" s="518"/>
      <c r="AM24" s="518"/>
      <c r="AN24" s="518"/>
      <c r="AO24" s="518"/>
      <c r="AP24" s="518"/>
      <c r="AQ24" s="518"/>
      <c r="AR24" s="518"/>
      <c r="AS24" s="518"/>
      <c r="AT24" s="518"/>
      <c r="AU24" s="518"/>
      <c r="AW24" s="243"/>
    </row>
    <row r="25" spans="1:49" ht="13.5" customHeight="1">
      <c r="A25" s="522" t="s">
        <v>459</v>
      </c>
      <c r="B25" s="538" t="s">
        <v>216</v>
      </c>
      <c r="C25" s="524">
        <v>0.85</v>
      </c>
      <c r="D25" s="527">
        <f t="shared" si="8"/>
        <v>0</v>
      </c>
      <c r="E25" s="526" t="e">
        <f t="shared" si="15"/>
        <v>#DIV/0!</v>
      </c>
      <c r="F25" s="527">
        <f t="shared" si="5"/>
        <v>0</v>
      </c>
      <c r="G25" s="528">
        <f t="shared" si="5"/>
        <v>0</v>
      </c>
      <c r="H25" s="536" t="e">
        <f>SUM(H26)</f>
        <v>#DIV/0!</v>
      </c>
      <c r="I25" s="536">
        <f>SUM(I26)</f>
        <v>0</v>
      </c>
      <c r="J25" s="536">
        <f t="shared" ref="J25:Y25" si="20">SUM(J26)</f>
        <v>0</v>
      </c>
      <c r="K25" s="536">
        <f t="shared" si="20"/>
        <v>0</v>
      </c>
      <c r="L25" s="536">
        <f t="shared" si="20"/>
        <v>0</v>
      </c>
      <c r="M25" s="536">
        <f t="shared" si="20"/>
        <v>0</v>
      </c>
      <c r="N25" s="536">
        <f t="shared" si="20"/>
        <v>0</v>
      </c>
      <c r="O25" s="536">
        <f t="shared" si="20"/>
        <v>0</v>
      </c>
      <c r="P25" s="536">
        <f t="shared" si="20"/>
        <v>0</v>
      </c>
      <c r="Q25" s="536">
        <f t="shared" si="20"/>
        <v>0</v>
      </c>
      <c r="R25" s="536">
        <f t="shared" si="20"/>
        <v>0</v>
      </c>
      <c r="S25" s="536">
        <f t="shared" si="20"/>
        <v>0</v>
      </c>
      <c r="T25" s="536">
        <f t="shared" si="20"/>
        <v>0</v>
      </c>
      <c r="U25" s="536">
        <f t="shared" si="20"/>
        <v>0</v>
      </c>
      <c r="V25" s="536">
        <f t="shared" si="20"/>
        <v>0</v>
      </c>
      <c r="W25" s="536">
        <f t="shared" si="20"/>
        <v>0</v>
      </c>
      <c r="X25" s="536">
        <f t="shared" si="20"/>
        <v>0</v>
      </c>
      <c r="Y25" s="536">
        <f t="shared" si="20"/>
        <v>0</v>
      </c>
      <c r="Z25" s="536">
        <f t="shared" ref="Z25" si="21">SUM(Z26)</f>
        <v>0</v>
      </c>
      <c r="AF25" s="518"/>
      <c r="AG25" s="518"/>
      <c r="AH25" s="518"/>
      <c r="AI25" s="518"/>
      <c r="AJ25" s="518"/>
      <c r="AK25" s="518"/>
      <c r="AL25" s="518"/>
      <c r="AM25" s="518"/>
      <c r="AN25" s="518"/>
      <c r="AO25" s="518"/>
      <c r="AP25" s="518"/>
      <c r="AQ25" s="518"/>
      <c r="AR25" s="518"/>
      <c r="AS25" s="518"/>
      <c r="AT25" s="518"/>
      <c r="AU25" s="518"/>
      <c r="AW25" s="243"/>
    </row>
    <row r="26" spans="1:49" ht="13.5" customHeight="1">
      <c r="A26" s="522" t="s">
        <v>104</v>
      </c>
      <c r="B26" s="538" t="s">
        <v>460</v>
      </c>
      <c r="C26" s="524">
        <v>0.85</v>
      </c>
      <c r="D26" s="527">
        <f t="shared" si="8"/>
        <v>0</v>
      </c>
      <c r="E26" s="526" t="e">
        <f t="shared" si="15"/>
        <v>#DIV/0!</v>
      </c>
      <c r="F26" s="527">
        <f t="shared" si="5"/>
        <v>0</v>
      </c>
      <c r="G26" s="528">
        <f t="shared" si="5"/>
        <v>0</v>
      </c>
      <c r="H26" s="536" t="e">
        <f>SUM(H27,H32,H36)</f>
        <v>#DIV/0!</v>
      </c>
      <c r="I26" s="536">
        <f>SUM(I27,I32,I36)</f>
        <v>0</v>
      </c>
      <c r="J26" s="536">
        <f t="shared" ref="J26:Y26" si="22">SUM(J27,J32,J36)</f>
        <v>0</v>
      </c>
      <c r="K26" s="536">
        <f t="shared" si="22"/>
        <v>0</v>
      </c>
      <c r="L26" s="536">
        <f t="shared" si="22"/>
        <v>0</v>
      </c>
      <c r="M26" s="536">
        <f t="shared" si="22"/>
        <v>0</v>
      </c>
      <c r="N26" s="536">
        <f t="shared" si="22"/>
        <v>0</v>
      </c>
      <c r="O26" s="536">
        <f t="shared" si="22"/>
        <v>0</v>
      </c>
      <c r="P26" s="536">
        <f t="shared" si="22"/>
        <v>0</v>
      </c>
      <c r="Q26" s="536">
        <f t="shared" si="22"/>
        <v>0</v>
      </c>
      <c r="R26" s="536">
        <f t="shared" si="22"/>
        <v>0</v>
      </c>
      <c r="S26" s="536">
        <f t="shared" si="22"/>
        <v>0</v>
      </c>
      <c r="T26" s="536">
        <f t="shared" si="22"/>
        <v>0</v>
      </c>
      <c r="U26" s="536">
        <f t="shared" si="22"/>
        <v>0</v>
      </c>
      <c r="V26" s="536">
        <f t="shared" si="22"/>
        <v>0</v>
      </c>
      <c r="W26" s="536">
        <f t="shared" si="22"/>
        <v>0</v>
      </c>
      <c r="X26" s="536">
        <f t="shared" si="22"/>
        <v>0</v>
      </c>
      <c r="Y26" s="536">
        <f t="shared" si="22"/>
        <v>0</v>
      </c>
      <c r="Z26" s="536">
        <f t="shared" ref="Z26" si="23">SUM(Z27,Z32,Z36)</f>
        <v>0</v>
      </c>
      <c r="AF26" s="518"/>
      <c r="AG26" s="518"/>
      <c r="AH26" s="518"/>
      <c r="AI26" s="518"/>
      <c r="AJ26" s="518"/>
      <c r="AK26" s="518"/>
      <c r="AL26" s="518"/>
      <c r="AM26" s="518"/>
      <c r="AN26" s="518"/>
      <c r="AO26" s="518"/>
      <c r="AP26" s="518"/>
      <c r="AQ26" s="518"/>
      <c r="AR26" s="518"/>
      <c r="AS26" s="518"/>
      <c r="AT26" s="518"/>
      <c r="AU26" s="518"/>
      <c r="AW26" s="243"/>
    </row>
    <row r="27" spans="1:49" ht="13.5" customHeight="1">
      <c r="A27" s="522" t="s">
        <v>461</v>
      </c>
      <c r="B27" s="538" t="s">
        <v>462</v>
      </c>
      <c r="C27" s="524">
        <v>0.85</v>
      </c>
      <c r="D27" s="527">
        <f t="shared" si="8"/>
        <v>0</v>
      </c>
      <c r="E27" s="526" t="e">
        <f t="shared" si="15"/>
        <v>#DIV/0!</v>
      </c>
      <c r="F27" s="527">
        <f t="shared" si="5"/>
        <v>0</v>
      </c>
      <c r="G27" s="528">
        <f t="shared" si="5"/>
        <v>0</v>
      </c>
      <c r="H27" s="536" t="e">
        <f>SUM(H28:H31)</f>
        <v>#DIV/0!</v>
      </c>
      <c r="I27" s="536">
        <f>SUM(I28:I31)</f>
        <v>0</v>
      </c>
      <c r="J27" s="536">
        <f t="shared" ref="J27:Y27" si="24">SUM(J28:J31)</f>
        <v>0</v>
      </c>
      <c r="K27" s="536">
        <f t="shared" si="24"/>
        <v>0</v>
      </c>
      <c r="L27" s="536">
        <f t="shared" si="24"/>
        <v>0</v>
      </c>
      <c r="M27" s="536">
        <f t="shared" si="24"/>
        <v>0</v>
      </c>
      <c r="N27" s="536">
        <f t="shared" si="24"/>
        <v>0</v>
      </c>
      <c r="O27" s="536">
        <f t="shared" si="24"/>
        <v>0</v>
      </c>
      <c r="P27" s="536">
        <f t="shared" si="24"/>
        <v>0</v>
      </c>
      <c r="Q27" s="536">
        <f t="shared" si="24"/>
        <v>0</v>
      </c>
      <c r="R27" s="536">
        <f t="shared" si="24"/>
        <v>0</v>
      </c>
      <c r="S27" s="536">
        <f t="shared" si="24"/>
        <v>0</v>
      </c>
      <c r="T27" s="536">
        <f t="shared" si="24"/>
        <v>0</v>
      </c>
      <c r="U27" s="536">
        <f t="shared" si="24"/>
        <v>0</v>
      </c>
      <c r="V27" s="536">
        <f t="shared" si="24"/>
        <v>0</v>
      </c>
      <c r="W27" s="536">
        <f t="shared" si="24"/>
        <v>0</v>
      </c>
      <c r="X27" s="536">
        <f t="shared" si="24"/>
        <v>0</v>
      </c>
      <c r="Y27" s="536">
        <f t="shared" si="24"/>
        <v>0</v>
      </c>
      <c r="Z27" s="536">
        <f t="shared" ref="Z27" si="25">SUM(Z28:Z31)</f>
        <v>0</v>
      </c>
      <c r="AF27" s="518"/>
      <c r="AG27" s="518"/>
      <c r="AH27" s="518"/>
      <c r="AI27" s="518"/>
      <c r="AJ27" s="518"/>
      <c r="AK27" s="518"/>
      <c r="AL27" s="518"/>
      <c r="AM27" s="518"/>
      <c r="AN27" s="518"/>
      <c r="AO27" s="518"/>
      <c r="AP27" s="518"/>
      <c r="AQ27" s="518"/>
      <c r="AR27" s="518"/>
      <c r="AS27" s="518"/>
      <c r="AT27" s="518"/>
      <c r="AU27" s="518"/>
      <c r="AW27" s="243"/>
    </row>
    <row r="28" spans="1:49" ht="13.5" customHeight="1">
      <c r="A28" s="531" t="s">
        <v>463</v>
      </c>
      <c r="B28" s="537" t="s">
        <v>464</v>
      </c>
      <c r="C28" s="524">
        <v>0.85</v>
      </c>
      <c r="D28" s="527">
        <f t="shared" si="8"/>
        <v>0</v>
      </c>
      <c r="E28" s="526" t="e">
        <f t="shared" si="15"/>
        <v>#DIV/0!</v>
      </c>
      <c r="F28" s="527">
        <f t="shared" si="5"/>
        <v>0</v>
      </c>
      <c r="G28" s="528">
        <f t="shared" si="5"/>
        <v>0</v>
      </c>
      <c r="H28" s="528" t="e">
        <f>IF(C28&lt;1,F28*C28*'17.PIV 4. pielikums finanšu an.'!$C$22,0)</f>
        <v>#DIV/0!</v>
      </c>
      <c r="I28" s="375"/>
      <c r="J28" s="375"/>
      <c r="K28" s="375"/>
      <c r="L28" s="375"/>
      <c r="M28" s="375"/>
      <c r="N28" s="375"/>
      <c r="O28" s="375"/>
      <c r="P28" s="375"/>
      <c r="Q28" s="375"/>
      <c r="R28" s="375"/>
      <c r="S28" s="375"/>
      <c r="T28" s="375"/>
      <c r="U28" s="375"/>
      <c r="V28" s="375"/>
      <c r="W28" s="375"/>
      <c r="X28" s="375"/>
      <c r="Y28" s="375"/>
      <c r="Z28" s="533"/>
      <c r="AF28" s="518"/>
      <c r="AG28" s="518"/>
      <c r="AH28" s="518"/>
      <c r="AI28" s="518"/>
      <c r="AJ28" s="518"/>
      <c r="AK28" s="518"/>
      <c r="AL28" s="518"/>
      <c r="AM28" s="518"/>
      <c r="AN28" s="518"/>
      <c r="AO28" s="518"/>
      <c r="AP28" s="518"/>
      <c r="AQ28" s="518"/>
      <c r="AR28" s="518"/>
      <c r="AS28" s="518"/>
      <c r="AT28" s="518"/>
      <c r="AU28" s="518"/>
      <c r="AW28" s="243"/>
    </row>
    <row r="29" spans="1:49" ht="13.5" customHeight="1">
      <c r="A29" s="531" t="s">
        <v>465</v>
      </c>
      <c r="B29" s="537" t="s">
        <v>466</v>
      </c>
      <c r="C29" s="524">
        <v>0.85</v>
      </c>
      <c r="D29" s="527">
        <f t="shared" si="8"/>
        <v>0</v>
      </c>
      <c r="E29" s="526" t="e">
        <f t="shared" si="15"/>
        <v>#DIV/0!</v>
      </c>
      <c r="F29" s="527">
        <f t="shared" si="5"/>
        <v>0</v>
      </c>
      <c r="G29" s="528">
        <f t="shared" si="5"/>
        <v>0</v>
      </c>
      <c r="H29" s="528" t="e">
        <f>IF(C29&lt;1,F29*C29*'17.PIV 4. pielikums finanšu an.'!$C$22,0)</f>
        <v>#DIV/0!</v>
      </c>
      <c r="I29" s="375"/>
      <c r="J29" s="375"/>
      <c r="K29" s="375"/>
      <c r="L29" s="375"/>
      <c r="M29" s="375"/>
      <c r="N29" s="375"/>
      <c r="O29" s="375"/>
      <c r="P29" s="375"/>
      <c r="Q29" s="375"/>
      <c r="R29" s="375"/>
      <c r="S29" s="375"/>
      <c r="T29" s="375"/>
      <c r="U29" s="375"/>
      <c r="V29" s="375"/>
      <c r="W29" s="375"/>
      <c r="X29" s="375"/>
      <c r="Y29" s="375"/>
      <c r="Z29" s="533"/>
      <c r="AF29" s="518"/>
      <c r="AG29" s="518"/>
      <c r="AH29" s="518"/>
      <c r="AI29" s="518"/>
      <c r="AJ29" s="518"/>
      <c r="AK29" s="518"/>
      <c r="AL29" s="518"/>
      <c r="AM29" s="518"/>
      <c r="AN29" s="518"/>
      <c r="AO29" s="518"/>
      <c r="AP29" s="518"/>
      <c r="AQ29" s="518"/>
      <c r="AR29" s="518"/>
      <c r="AS29" s="518"/>
      <c r="AT29" s="518"/>
      <c r="AU29" s="518"/>
      <c r="AW29" s="243"/>
    </row>
    <row r="30" spans="1:49" ht="13.5" customHeight="1">
      <c r="A30" s="531" t="s">
        <v>467</v>
      </c>
      <c r="B30" s="537" t="s">
        <v>449</v>
      </c>
      <c r="C30" s="524">
        <v>0.85</v>
      </c>
      <c r="D30" s="527">
        <f t="shared" si="8"/>
        <v>0</v>
      </c>
      <c r="E30" s="526" t="e">
        <f t="shared" si="15"/>
        <v>#DIV/0!</v>
      </c>
      <c r="F30" s="527">
        <f t="shared" si="5"/>
        <v>0</v>
      </c>
      <c r="G30" s="528">
        <f t="shared" si="5"/>
        <v>0</v>
      </c>
      <c r="H30" s="528" t="e">
        <f>IF(C30&lt;1,F30*C30*'17.PIV 4. pielikums finanšu an.'!$C$22,0)</f>
        <v>#DIV/0!</v>
      </c>
      <c r="I30" s="375"/>
      <c r="J30" s="375"/>
      <c r="K30" s="375"/>
      <c r="L30" s="375"/>
      <c r="M30" s="375"/>
      <c r="N30" s="375"/>
      <c r="O30" s="375"/>
      <c r="P30" s="375"/>
      <c r="Q30" s="375"/>
      <c r="R30" s="375"/>
      <c r="S30" s="375"/>
      <c r="T30" s="375"/>
      <c r="U30" s="375"/>
      <c r="V30" s="375"/>
      <c r="W30" s="375"/>
      <c r="X30" s="375"/>
      <c r="Y30" s="375"/>
      <c r="Z30" s="533"/>
      <c r="AF30" s="518"/>
      <c r="AG30" s="518"/>
      <c r="AH30" s="518"/>
      <c r="AI30" s="518"/>
      <c r="AJ30" s="518"/>
      <c r="AK30" s="518"/>
      <c r="AL30" s="518"/>
      <c r="AM30" s="518"/>
      <c r="AN30" s="518"/>
      <c r="AO30" s="518"/>
      <c r="AP30" s="518"/>
      <c r="AQ30" s="518"/>
      <c r="AR30" s="518"/>
      <c r="AS30" s="518"/>
      <c r="AT30" s="518"/>
      <c r="AU30" s="518"/>
      <c r="AW30" s="243"/>
    </row>
    <row r="31" spans="1:49" ht="13.5" customHeight="1">
      <c r="A31" s="531" t="s">
        <v>468</v>
      </c>
      <c r="B31" s="537" t="s">
        <v>469</v>
      </c>
      <c r="C31" s="524">
        <v>0.85</v>
      </c>
      <c r="D31" s="527">
        <f t="shared" si="8"/>
        <v>0</v>
      </c>
      <c r="E31" s="526" t="e">
        <f t="shared" si="15"/>
        <v>#DIV/0!</v>
      </c>
      <c r="F31" s="527">
        <f t="shared" si="5"/>
        <v>0</v>
      </c>
      <c r="G31" s="528">
        <f t="shared" si="5"/>
        <v>0</v>
      </c>
      <c r="H31" s="528" t="e">
        <f>IF(C31&lt;1,F31*C31*'17.PIV 4. pielikums finanšu an.'!$C$22,0)</f>
        <v>#DIV/0!</v>
      </c>
      <c r="I31" s="375"/>
      <c r="J31" s="375"/>
      <c r="K31" s="375"/>
      <c r="L31" s="375"/>
      <c r="M31" s="375"/>
      <c r="N31" s="375"/>
      <c r="O31" s="375"/>
      <c r="P31" s="375"/>
      <c r="Q31" s="375"/>
      <c r="R31" s="375"/>
      <c r="S31" s="375"/>
      <c r="T31" s="375"/>
      <c r="U31" s="375"/>
      <c r="V31" s="375"/>
      <c r="W31" s="375"/>
      <c r="X31" s="375"/>
      <c r="Y31" s="375"/>
      <c r="Z31" s="533"/>
      <c r="AF31" s="518"/>
      <c r="AG31" s="518"/>
      <c r="AH31" s="518"/>
      <c r="AI31" s="518"/>
      <c r="AJ31" s="518"/>
      <c r="AK31" s="518"/>
      <c r="AL31" s="518"/>
      <c r="AM31" s="518"/>
      <c r="AN31" s="518"/>
      <c r="AO31" s="518"/>
      <c r="AP31" s="518"/>
      <c r="AQ31" s="518"/>
      <c r="AR31" s="518"/>
      <c r="AS31" s="518"/>
      <c r="AT31" s="518"/>
      <c r="AU31" s="518"/>
      <c r="AW31" s="243"/>
    </row>
    <row r="32" spans="1:49" ht="13.5" customHeight="1">
      <c r="A32" s="522" t="s">
        <v>470</v>
      </c>
      <c r="B32" s="538" t="s">
        <v>471</v>
      </c>
      <c r="C32" s="524">
        <v>0.85</v>
      </c>
      <c r="D32" s="527">
        <f t="shared" si="8"/>
        <v>0</v>
      </c>
      <c r="E32" s="526" t="e">
        <f t="shared" si="15"/>
        <v>#DIV/0!</v>
      </c>
      <c r="F32" s="527">
        <f t="shared" si="5"/>
        <v>0</v>
      </c>
      <c r="G32" s="528">
        <f t="shared" si="5"/>
        <v>0</v>
      </c>
      <c r="H32" s="536" t="e">
        <f>SUM(H33:H35)</f>
        <v>#DIV/0!</v>
      </c>
      <c r="I32" s="536">
        <f>SUM(I33:I35)</f>
        <v>0</v>
      </c>
      <c r="J32" s="536">
        <f t="shared" ref="J32:Y32" si="26">SUM(J33:J35)</f>
        <v>0</v>
      </c>
      <c r="K32" s="536">
        <f t="shared" si="26"/>
        <v>0</v>
      </c>
      <c r="L32" s="536">
        <f t="shared" si="26"/>
        <v>0</v>
      </c>
      <c r="M32" s="536">
        <f t="shared" si="26"/>
        <v>0</v>
      </c>
      <c r="N32" s="536">
        <f t="shared" si="26"/>
        <v>0</v>
      </c>
      <c r="O32" s="536">
        <f t="shared" si="26"/>
        <v>0</v>
      </c>
      <c r="P32" s="536">
        <f t="shared" si="26"/>
        <v>0</v>
      </c>
      <c r="Q32" s="536">
        <f t="shared" si="26"/>
        <v>0</v>
      </c>
      <c r="R32" s="536">
        <f t="shared" si="26"/>
        <v>0</v>
      </c>
      <c r="S32" s="536">
        <f t="shared" si="26"/>
        <v>0</v>
      </c>
      <c r="T32" s="536">
        <f t="shared" si="26"/>
        <v>0</v>
      </c>
      <c r="U32" s="536">
        <f t="shared" si="26"/>
        <v>0</v>
      </c>
      <c r="V32" s="536">
        <f t="shared" si="26"/>
        <v>0</v>
      </c>
      <c r="W32" s="536">
        <f t="shared" si="26"/>
        <v>0</v>
      </c>
      <c r="X32" s="536">
        <f t="shared" si="26"/>
        <v>0</v>
      </c>
      <c r="Y32" s="536">
        <f t="shared" si="26"/>
        <v>0</v>
      </c>
      <c r="Z32" s="536">
        <f t="shared" ref="Z32" si="27">SUM(Z33:Z35)</f>
        <v>0</v>
      </c>
      <c r="AF32" s="518"/>
      <c r="AG32" s="518"/>
      <c r="AH32" s="518"/>
      <c r="AI32" s="518"/>
      <c r="AJ32" s="518"/>
      <c r="AK32" s="518"/>
      <c r="AL32" s="518"/>
      <c r="AM32" s="518"/>
      <c r="AN32" s="518"/>
      <c r="AO32" s="518"/>
      <c r="AP32" s="518"/>
      <c r="AQ32" s="518"/>
      <c r="AR32" s="518"/>
      <c r="AS32" s="518"/>
      <c r="AT32" s="518"/>
      <c r="AU32" s="518"/>
      <c r="AW32" s="243"/>
    </row>
    <row r="33" spans="1:49" ht="13.5" customHeight="1">
      <c r="A33" s="531" t="s">
        <v>472</v>
      </c>
      <c r="B33" s="537" t="s">
        <v>473</v>
      </c>
      <c r="C33" s="524">
        <v>0.85</v>
      </c>
      <c r="D33" s="527">
        <f t="shared" si="8"/>
        <v>0</v>
      </c>
      <c r="E33" s="526" t="e">
        <f t="shared" si="15"/>
        <v>#DIV/0!</v>
      </c>
      <c r="F33" s="527">
        <f t="shared" si="5"/>
        <v>0</v>
      </c>
      <c r="G33" s="528">
        <f t="shared" si="5"/>
        <v>0</v>
      </c>
      <c r="H33" s="528" t="e">
        <f>IF(C33&lt;1,F33*C33*'17.PIV 4. pielikums finanšu an.'!$C$22,0)</f>
        <v>#DIV/0!</v>
      </c>
      <c r="I33" s="375"/>
      <c r="J33" s="375"/>
      <c r="K33" s="375"/>
      <c r="L33" s="375"/>
      <c r="M33" s="375"/>
      <c r="N33" s="375"/>
      <c r="O33" s="375"/>
      <c r="P33" s="375"/>
      <c r="Q33" s="375"/>
      <c r="R33" s="375"/>
      <c r="S33" s="375"/>
      <c r="T33" s="375"/>
      <c r="U33" s="375"/>
      <c r="V33" s="375"/>
      <c r="W33" s="375"/>
      <c r="X33" s="375"/>
      <c r="Y33" s="375"/>
      <c r="Z33" s="533"/>
      <c r="AF33" s="518"/>
      <c r="AG33" s="518"/>
      <c r="AH33" s="518"/>
      <c r="AI33" s="518"/>
      <c r="AJ33" s="518"/>
      <c r="AK33" s="518"/>
      <c r="AL33" s="518"/>
      <c r="AM33" s="518"/>
      <c r="AN33" s="518"/>
      <c r="AO33" s="518"/>
      <c r="AP33" s="518"/>
      <c r="AQ33" s="518"/>
      <c r="AR33" s="518"/>
      <c r="AS33" s="518"/>
      <c r="AT33" s="518"/>
      <c r="AU33" s="518"/>
      <c r="AW33" s="243"/>
    </row>
    <row r="34" spans="1:49" ht="13.5" customHeight="1">
      <c r="A34" s="531" t="s">
        <v>474</v>
      </c>
      <c r="B34" s="537" t="s">
        <v>475</v>
      </c>
      <c r="C34" s="524">
        <v>0.85</v>
      </c>
      <c r="D34" s="527">
        <f t="shared" si="8"/>
        <v>0</v>
      </c>
      <c r="E34" s="526" t="e">
        <f t="shared" si="15"/>
        <v>#DIV/0!</v>
      </c>
      <c r="F34" s="527">
        <f t="shared" si="5"/>
        <v>0</v>
      </c>
      <c r="G34" s="528">
        <f t="shared" si="5"/>
        <v>0</v>
      </c>
      <c r="H34" s="528" t="e">
        <f>IF(C34&lt;1,F34*C34*'17.PIV 4. pielikums finanšu an.'!$C$22,0)</f>
        <v>#DIV/0!</v>
      </c>
      <c r="I34" s="375"/>
      <c r="J34" s="375"/>
      <c r="K34" s="375"/>
      <c r="L34" s="375"/>
      <c r="M34" s="375"/>
      <c r="N34" s="375"/>
      <c r="O34" s="375"/>
      <c r="P34" s="375"/>
      <c r="Q34" s="375"/>
      <c r="R34" s="375"/>
      <c r="S34" s="375"/>
      <c r="T34" s="375"/>
      <c r="U34" s="375"/>
      <c r="V34" s="375"/>
      <c r="W34" s="375"/>
      <c r="X34" s="375"/>
      <c r="Y34" s="375"/>
      <c r="Z34" s="533"/>
      <c r="AF34" s="518"/>
      <c r="AG34" s="518"/>
      <c r="AH34" s="518"/>
      <c r="AI34" s="518"/>
      <c r="AJ34" s="518"/>
      <c r="AK34" s="518"/>
      <c r="AL34" s="518"/>
      <c r="AM34" s="518"/>
      <c r="AN34" s="518"/>
      <c r="AO34" s="518"/>
      <c r="AP34" s="518"/>
      <c r="AQ34" s="518"/>
      <c r="AR34" s="518"/>
      <c r="AS34" s="518"/>
      <c r="AT34" s="518"/>
      <c r="AU34" s="518"/>
      <c r="AW34" s="243"/>
    </row>
    <row r="35" spans="1:49" ht="13.5" customHeight="1">
      <c r="A35" s="531" t="s">
        <v>476</v>
      </c>
      <c r="B35" s="537" t="s">
        <v>477</v>
      </c>
      <c r="C35" s="524">
        <v>0.85</v>
      </c>
      <c r="D35" s="527">
        <f t="shared" si="8"/>
        <v>0</v>
      </c>
      <c r="E35" s="526" t="e">
        <f t="shared" si="15"/>
        <v>#DIV/0!</v>
      </c>
      <c r="F35" s="527">
        <f t="shared" si="5"/>
        <v>0</v>
      </c>
      <c r="G35" s="528">
        <f t="shared" si="5"/>
        <v>0</v>
      </c>
      <c r="H35" s="528" t="e">
        <f>IF(C35&lt;1,F35*C35*'17.PIV 4. pielikums finanšu an.'!$C$22,0)</f>
        <v>#DIV/0!</v>
      </c>
      <c r="I35" s="375"/>
      <c r="J35" s="375"/>
      <c r="K35" s="375"/>
      <c r="L35" s="375"/>
      <c r="M35" s="375"/>
      <c r="N35" s="375"/>
      <c r="O35" s="375"/>
      <c r="P35" s="375"/>
      <c r="Q35" s="375"/>
      <c r="R35" s="375"/>
      <c r="S35" s="375"/>
      <c r="T35" s="375"/>
      <c r="U35" s="375"/>
      <c r="V35" s="375"/>
      <c r="W35" s="375"/>
      <c r="X35" s="375"/>
      <c r="Y35" s="375"/>
      <c r="Z35" s="533"/>
      <c r="AF35" s="518"/>
      <c r="AG35" s="518"/>
      <c r="AH35" s="518"/>
      <c r="AI35" s="518"/>
      <c r="AJ35" s="518"/>
      <c r="AK35" s="518"/>
      <c r="AL35" s="518"/>
      <c r="AM35" s="518"/>
      <c r="AN35" s="518"/>
      <c r="AO35" s="518"/>
      <c r="AP35" s="518"/>
      <c r="AQ35" s="518"/>
      <c r="AR35" s="518"/>
      <c r="AS35" s="518"/>
      <c r="AT35" s="518"/>
      <c r="AU35" s="518"/>
      <c r="AW35" s="243"/>
    </row>
    <row r="36" spans="1:49" ht="13.5" customHeight="1">
      <c r="A36" s="522" t="s">
        <v>478</v>
      </c>
      <c r="B36" s="538" t="s">
        <v>479</v>
      </c>
      <c r="C36" s="524">
        <v>0.85</v>
      </c>
      <c r="D36" s="527">
        <f t="shared" si="8"/>
        <v>0</v>
      </c>
      <c r="E36" s="526" t="e">
        <f t="shared" si="15"/>
        <v>#DIV/0!</v>
      </c>
      <c r="F36" s="527">
        <f t="shared" si="5"/>
        <v>0</v>
      </c>
      <c r="G36" s="528">
        <f t="shared" si="5"/>
        <v>0</v>
      </c>
      <c r="H36" s="528" t="e">
        <f>IF(C36&lt;1,F36*C36*'17.PIV 4. pielikums finanšu an.'!$C$22,0)</f>
        <v>#DIV/0!</v>
      </c>
      <c r="I36" s="375"/>
      <c r="J36" s="375"/>
      <c r="K36" s="375"/>
      <c r="L36" s="375"/>
      <c r="M36" s="375"/>
      <c r="N36" s="375"/>
      <c r="O36" s="375"/>
      <c r="P36" s="375"/>
      <c r="Q36" s="375"/>
      <c r="R36" s="375"/>
      <c r="S36" s="375"/>
      <c r="T36" s="375"/>
      <c r="U36" s="375"/>
      <c r="V36" s="375"/>
      <c r="W36" s="375"/>
      <c r="X36" s="375"/>
      <c r="Y36" s="375"/>
      <c r="Z36" s="533"/>
      <c r="AF36" s="518"/>
      <c r="AG36" s="518"/>
      <c r="AH36" s="518"/>
      <c r="AI36" s="518"/>
      <c r="AJ36" s="518"/>
      <c r="AK36" s="518"/>
      <c r="AL36" s="518"/>
      <c r="AM36" s="518"/>
      <c r="AN36" s="518"/>
      <c r="AO36" s="518"/>
      <c r="AP36" s="518"/>
      <c r="AQ36" s="518"/>
      <c r="AR36" s="518"/>
      <c r="AS36" s="518"/>
      <c r="AT36" s="518"/>
      <c r="AU36" s="518"/>
      <c r="AW36" s="243"/>
    </row>
    <row r="37" spans="1:49" ht="13.5" customHeight="1">
      <c r="A37" s="522">
        <v>10</v>
      </c>
      <c r="B37" s="538" t="s">
        <v>217</v>
      </c>
      <c r="C37" s="524">
        <v>0.85</v>
      </c>
      <c r="D37" s="527">
        <f t="shared" si="8"/>
        <v>0</v>
      </c>
      <c r="E37" s="526" t="e">
        <f t="shared" si="15"/>
        <v>#DIV/0!</v>
      </c>
      <c r="F37" s="527">
        <f t="shared" si="5"/>
        <v>0</v>
      </c>
      <c r="G37" s="528">
        <f t="shared" si="5"/>
        <v>0</v>
      </c>
      <c r="H37" s="536" t="e">
        <f>SUM(H38,H42)</f>
        <v>#DIV/0!</v>
      </c>
      <c r="I37" s="536">
        <f>SUM(I38,I42)</f>
        <v>0</v>
      </c>
      <c r="J37" s="536">
        <f t="shared" ref="J37:Y37" si="28">SUM(J38,J42)</f>
        <v>0</v>
      </c>
      <c r="K37" s="536">
        <f t="shared" si="28"/>
        <v>0</v>
      </c>
      <c r="L37" s="536">
        <f t="shared" si="28"/>
        <v>0</v>
      </c>
      <c r="M37" s="536">
        <f t="shared" si="28"/>
        <v>0</v>
      </c>
      <c r="N37" s="536">
        <f t="shared" si="28"/>
        <v>0</v>
      </c>
      <c r="O37" s="536">
        <f t="shared" si="28"/>
        <v>0</v>
      </c>
      <c r="P37" s="536">
        <f t="shared" si="28"/>
        <v>0</v>
      </c>
      <c r="Q37" s="536">
        <f t="shared" si="28"/>
        <v>0</v>
      </c>
      <c r="R37" s="536">
        <f t="shared" si="28"/>
        <v>0</v>
      </c>
      <c r="S37" s="536">
        <f t="shared" si="28"/>
        <v>0</v>
      </c>
      <c r="T37" s="536">
        <f t="shared" si="28"/>
        <v>0</v>
      </c>
      <c r="U37" s="536">
        <f t="shared" si="28"/>
        <v>0</v>
      </c>
      <c r="V37" s="536">
        <f t="shared" si="28"/>
        <v>0</v>
      </c>
      <c r="W37" s="536">
        <f t="shared" si="28"/>
        <v>0</v>
      </c>
      <c r="X37" s="536">
        <f t="shared" si="28"/>
        <v>0</v>
      </c>
      <c r="Y37" s="536">
        <f t="shared" si="28"/>
        <v>0</v>
      </c>
      <c r="Z37" s="536">
        <f t="shared" ref="Z37" si="29">SUM(Z38,Z42)</f>
        <v>0</v>
      </c>
      <c r="AF37" s="518"/>
      <c r="AG37" s="518"/>
      <c r="AH37" s="518"/>
      <c r="AI37" s="518"/>
      <c r="AJ37" s="518"/>
      <c r="AK37" s="518"/>
      <c r="AL37" s="518"/>
      <c r="AM37" s="518"/>
      <c r="AN37" s="518"/>
      <c r="AO37" s="518"/>
      <c r="AP37" s="518"/>
      <c r="AQ37" s="518"/>
      <c r="AR37" s="518"/>
      <c r="AS37" s="518"/>
      <c r="AT37" s="518"/>
      <c r="AU37" s="518"/>
    </row>
    <row r="38" spans="1:49" ht="13.5" customHeight="1">
      <c r="A38" s="522" t="s">
        <v>480</v>
      </c>
      <c r="B38" s="538" t="s">
        <v>481</v>
      </c>
      <c r="C38" s="524">
        <v>0.85</v>
      </c>
      <c r="D38" s="527">
        <f t="shared" si="8"/>
        <v>0</v>
      </c>
      <c r="E38" s="526" t="e">
        <f t="shared" si="15"/>
        <v>#DIV/0!</v>
      </c>
      <c r="F38" s="527">
        <f t="shared" si="5"/>
        <v>0</v>
      </c>
      <c r="G38" s="528">
        <f t="shared" si="5"/>
        <v>0</v>
      </c>
      <c r="H38" s="536" t="e">
        <f>SUM(H39:H41)</f>
        <v>#DIV/0!</v>
      </c>
      <c r="I38" s="536">
        <f>SUM(I39:I41)</f>
        <v>0</v>
      </c>
      <c r="J38" s="536">
        <f t="shared" ref="J38:Y38" si="30">SUM(J39:J41)</f>
        <v>0</v>
      </c>
      <c r="K38" s="536">
        <f t="shared" si="30"/>
        <v>0</v>
      </c>
      <c r="L38" s="536">
        <f t="shared" si="30"/>
        <v>0</v>
      </c>
      <c r="M38" s="536">
        <f t="shared" si="30"/>
        <v>0</v>
      </c>
      <c r="N38" s="536">
        <f t="shared" si="30"/>
        <v>0</v>
      </c>
      <c r="O38" s="536">
        <f t="shared" si="30"/>
        <v>0</v>
      </c>
      <c r="P38" s="536">
        <f t="shared" si="30"/>
        <v>0</v>
      </c>
      <c r="Q38" s="536">
        <f t="shared" si="30"/>
        <v>0</v>
      </c>
      <c r="R38" s="536">
        <f t="shared" si="30"/>
        <v>0</v>
      </c>
      <c r="S38" s="536">
        <f t="shared" si="30"/>
        <v>0</v>
      </c>
      <c r="T38" s="536">
        <f t="shared" si="30"/>
        <v>0</v>
      </c>
      <c r="U38" s="536">
        <f t="shared" si="30"/>
        <v>0</v>
      </c>
      <c r="V38" s="536">
        <f t="shared" si="30"/>
        <v>0</v>
      </c>
      <c r="W38" s="536">
        <f t="shared" si="30"/>
        <v>0</v>
      </c>
      <c r="X38" s="536">
        <f t="shared" si="30"/>
        <v>0</v>
      </c>
      <c r="Y38" s="536">
        <f t="shared" si="30"/>
        <v>0</v>
      </c>
      <c r="Z38" s="536">
        <f t="shared" ref="Z38" si="31">SUM(Z39:Z41)</f>
        <v>0</v>
      </c>
      <c r="AF38" s="518"/>
      <c r="AG38" s="518"/>
      <c r="AH38" s="518"/>
      <c r="AI38" s="518"/>
      <c r="AJ38" s="518"/>
      <c r="AK38" s="518"/>
      <c r="AL38" s="518"/>
      <c r="AM38" s="518"/>
      <c r="AN38" s="518"/>
      <c r="AO38" s="518"/>
      <c r="AP38" s="518"/>
      <c r="AQ38" s="518"/>
      <c r="AR38" s="518"/>
      <c r="AS38" s="518"/>
      <c r="AT38" s="518"/>
      <c r="AU38" s="518"/>
    </row>
    <row r="39" spans="1:49" ht="13.5" customHeight="1">
      <c r="A39" s="531" t="s">
        <v>482</v>
      </c>
      <c r="B39" s="537" t="s">
        <v>217</v>
      </c>
      <c r="C39" s="524">
        <v>0.85</v>
      </c>
      <c r="D39" s="527">
        <f t="shared" si="8"/>
        <v>0</v>
      </c>
      <c r="E39" s="526" t="e">
        <f t="shared" si="15"/>
        <v>#DIV/0!</v>
      </c>
      <c r="F39" s="527">
        <f t="shared" si="5"/>
        <v>0</v>
      </c>
      <c r="G39" s="528">
        <f t="shared" si="5"/>
        <v>0</v>
      </c>
      <c r="H39" s="528" t="e">
        <f>IF(C39&lt;1,F39*C39*'17.PIV 4. pielikums finanšu an.'!$C$22,0)</f>
        <v>#DIV/0!</v>
      </c>
      <c r="I39" s="375"/>
      <c r="J39" s="375"/>
      <c r="K39" s="375"/>
      <c r="L39" s="375"/>
      <c r="M39" s="375"/>
      <c r="N39" s="375"/>
      <c r="O39" s="375"/>
      <c r="P39" s="375"/>
      <c r="Q39" s="375"/>
      <c r="R39" s="375"/>
      <c r="S39" s="375"/>
      <c r="T39" s="375"/>
      <c r="U39" s="375"/>
      <c r="V39" s="375"/>
      <c r="W39" s="375"/>
      <c r="X39" s="375"/>
      <c r="Y39" s="375"/>
      <c r="Z39" s="533"/>
      <c r="AF39" s="518"/>
      <c r="AG39" s="518"/>
      <c r="AH39" s="518"/>
      <c r="AI39" s="518"/>
      <c r="AJ39" s="518"/>
      <c r="AK39" s="518"/>
      <c r="AL39" s="518"/>
      <c r="AM39" s="518"/>
      <c r="AN39" s="518"/>
      <c r="AO39" s="518"/>
      <c r="AP39" s="518"/>
      <c r="AQ39" s="518"/>
      <c r="AR39" s="518"/>
      <c r="AS39" s="518"/>
      <c r="AT39" s="518"/>
      <c r="AU39" s="518"/>
    </row>
    <row r="40" spans="1:49" ht="13.5" customHeight="1">
      <c r="A40" s="531" t="s">
        <v>483</v>
      </c>
      <c r="B40" s="537" t="s">
        <v>484</v>
      </c>
      <c r="C40" s="524">
        <v>0.85</v>
      </c>
      <c r="D40" s="527">
        <f t="shared" si="8"/>
        <v>0</v>
      </c>
      <c r="E40" s="526" t="e">
        <f t="shared" si="15"/>
        <v>#DIV/0!</v>
      </c>
      <c r="F40" s="527">
        <f t="shared" si="5"/>
        <v>0</v>
      </c>
      <c r="G40" s="528">
        <f t="shared" si="5"/>
        <v>0</v>
      </c>
      <c r="H40" s="528" t="e">
        <f>IF(C40&lt;1,F40*C40*'17.PIV 4. pielikums finanšu an.'!$C$22,0)</f>
        <v>#DIV/0!</v>
      </c>
      <c r="I40" s="375"/>
      <c r="J40" s="375"/>
      <c r="K40" s="375"/>
      <c r="L40" s="375"/>
      <c r="M40" s="375"/>
      <c r="N40" s="375"/>
      <c r="O40" s="375"/>
      <c r="P40" s="375"/>
      <c r="Q40" s="375"/>
      <c r="R40" s="375"/>
      <c r="S40" s="375"/>
      <c r="T40" s="375"/>
      <c r="U40" s="375"/>
      <c r="V40" s="375"/>
      <c r="W40" s="375"/>
      <c r="X40" s="375"/>
      <c r="Y40" s="375"/>
      <c r="Z40" s="533"/>
      <c r="AF40" s="518"/>
      <c r="AG40" s="518"/>
      <c r="AH40" s="518"/>
      <c r="AI40" s="518"/>
      <c r="AJ40" s="518"/>
      <c r="AK40" s="518"/>
      <c r="AL40" s="518"/>
      <c r="AM40" s="518"/>
      <c r="AN40" s="518"/>
      <c r="AO40" s="518"/>
      <c r="AP40" s="518"/>
      <c r="AQ40" s="518"/>
      <c r="AR40" s="518"/>
      <c r="AS40" s="518"/>
      <c r="AT40" s="518"/>
      <c r="AU40" s="518"/>
    </row>
    <row r="41" spans="1:49" ht="13.5" customHeight="1">
      <c r="A41" s="531" t="s">
        <v>485</v>
      </c>
      <c r="B41" s="537" t="s">
        <v>486</v>
      </c>
      <c r="C41" s="524">
        <v>0.85</v>
      </c>
      <c r="D41" s="527">
        <f t="shared" si="8"/>
        <v>0</v>
      </c>
      <c r="E41" s="526" t="e">
        <f t="shared" si="15"/>
        <v>#DIV/0!</v>
      </c>
      <c r="F41" s="527">
        <f t="shared" si="5"/>
        <v>0</v>
      </c>
      <c r="G41" s="528">
        <f t="shared" si="5"/>
        <v>0</v>
      </c>
      <c r="H41" s="528" t="e">
        <f>IF(C41&lt;1,F41*C41*'17.PIV 4. pielikums finanšu an.'!$C$22,0)</f>
        <v>#DIV/0!</v>
      </c>
      <c r="I41" s="375"/>
      <c r="J41" s="375"/>
      <c r="K41" s="375"/>
      <c r="L41" s="375"/>
      <c r="M41" s="375"/>
      <c r="N41" s="375"/>
      <c r="O41" s="375"/>
      <c r="P41" s="375"/>
      <c r="Q41" s="375"/>
      <c r="R41" s="375"/>
      <c r="S41" s="375"/>
      <c r="T41" s="375"/>
      <c r="U41" s="375"/>
      <c r="V41" s="375"/>
      <c r="W41" s="375"/>
      <c r="X41" s="375"/>
      <c r="Y41" s="375"/>
      <c r="Z41" s="533"/>
      <c r="AF41" s="518"/>
      <c r="AG41" s="518"/>
      <c r="AH41" s="518"/>
      <c r="AI41" s="518"/>
      <c r="AJ41" s="518"/>
      <c r="AK41" s="518"/>
      <c r="AL41" s="518"/>
      <c r="AM41" s="518"/>
      <c r="AN41" s="518"/>
      <c r="AO41" s="518"/>
      <c r="AP41" s="518"/>
      <c r="AQ41" s="518"/>
      <c r="AR41" s="518"/>
      <c r="AS41" s="518"/>
      <c r="AT41" s="518"/>
      <c r="AU41" s="518"/>
    </row>
    <row r="42" spans="1:49" ht="13.5" customHeight="1">
      <c r="A42" s="522" t="s">
        <v>487</v>
      </c>
      <c r="B42" s="538" t="s">
        <v>488</v>
      </c>
      <c r="C42" s="524">
        <v>0.85</v>
      </c>
      <c r="D42" s="527">
        <f t="shared" si="8"/>
        <v>0</v>
      </c>
      <c r="E42" s="526" t="e">
        <f t="shared" si="15"/>
        <v>#DIV/0!</v>
      </c>
      <c r="F42" s="527">
        <f t="shared" si="5"/>
        <v>0</v>
      </c>
      <c r="G42" s="528">
        <f t="shared" si="5"/>
        <v>0</v>
      </c>
      <c r="H42" s="528" t="e">
        <f>IF(C42&lt;1,F42*C42*'17.PIV 4. pielikums finanšu an.'!$C$22,0)</f>
        <v>#DIV/0!</v>
      </c>
      <c r="I42" s="375"/>
      <c r="J42" s="375"/>
      <c r="K42" s="375"/>
      <c r="L42" s="375"/>
      <c r="M42" s="375"/>
      <c r="N42" s="375"/>
      <c r="O42" s="375"/>
      <c r="P42" s="375"/>
      <c r="Q42" s="375"/>
      <c r="R42" s="375"/>
      <c r="S42" s="375"/>
      <c r="T42" s="375"/>
      <c r="U42" s="375"/>
      <c r="V42" s="375"/>
      <c r="W42" s="375"/>
      <c r="X42" s="375"/>
      <c r="Y42" s="375"/>
      <c r="Z42" s="533"/>
      <c r="AF42" s="518"/>
      <c r="AG42" s="518"/>
      <c r="AH42" s="518"/>
      <c r="AI42" s="518"/>
      <c r="AJ42" s="518"/>
      <c r="AK42" s="518"/>
      <c r="AL42" s="518"/>
      <c r="AM42" s="518"/>
      <c r="AN42" s="518"/>
      <c r="AO42" s="518"/>
      <c r="AP42" s="518"/>
      <c r="AQ42" s="518"/>
      <c r="AR42" s="518"/>
      <c r="AS42" s="518"/>
      <c r="AT42" s="518"/>
      <c r="AU42" s="518"/>
    </row>
    <row r="43" spans="1:49" ht="13.5" customHeight="1">
      <c r="A43" s="539" t="s">
        <v>497</v>
      </c>
      <c r="B43" s="523" t="s">
        <v>218</v>
      </c>
      <c r="C43" s="524">
        <v>0.85</v>
      </c>
      <c r="D43" s="527">
        <f t="shared" si="8"/>
        <v>0</v>
      </c>
      <c r="E43" s="526" t="e">
        <f t="shared" si="15"/>
        <v>#DIV/0!</v>
      </c>
      <c r="F43" s="527">
        <f t="shared" si="5"/>
        <v>0</v>
      </c>
      <c r="G43" s="528">
        <f t="shared" si="5"/>
        <v>0</v>
      </c>
      <c r="H43" s="536" t="e">
        <f>SUM(H44)</f>
        <v>#DIV/0!</v>
      </c>
      <c r="I43" s="536">
        <f>SUM(I44,I47)</f>
        <v>0</v>
      </c>
      <c r="J43" s="536">
        <f t="shared" ref="J43:Y43" si="32">SUM(J44,J47)</f>
        <v>0</v>
      </c>
      <c r="K43" s="536">
        <f t="shared" si="32"/>
        <v>0</v>
      </c>
      <c r="L43" s="536">
        <f t="shared" si="32"/>
        <v>0</v>
      </c>
      <c r="M43" s="536">
        <f t="shared" si="32"/>
        <v>0</v>
      </c>
      <c r="N43" s="536">
        <f t="shared" si="32"/>
        <v>0</v>
      </c>
      <c r="O43" s="536">
        <f t="shared" si="32"/>
        <v>0</v>
      </c>
      <c r="P43" s="536">
        <f t="shared" si="32"/>
        <v>0</v>
      </c>
      <c r="Q43" s="536">
        <f t="shared" si="32"/>
        <v>0</v>
      </c>
      <c r="R43" s="536">
        <f t="shared" si="32"/>
        <v>0</v>
      </c>
      <c r="S43" s="536">
        <f t="shared" si="32"/>
        <v>0</v>
      </c>
      <c r="T43" s="536">
        <f t="shared" si="32"/>
        <v>0</v>
      </c>
      <c r="U43" s="536">
        <f t="shared" si="32"/>
        <v>0</v>
      </c>
      <c r="V43" s="536">
        <f t="shared" si="32"/>
        <v>0</v>
      </c>
      <c r="W43" s="536">
        <f t="shared" si="32"/>
        <v>0</v>
      </c>
      <c r="X43" s="536">
        <f t="shared" si="32"/>
        <v>0</v>
      </c>
      <c r="Y43" s="536">
        <f t="shared" si="32"/>
        <v>0</v>
      </c>
      <c r="Z43" s="536">
        <f t="shared" ref="Z43" si="33">SUM(Z44)</f>
        <v>0</v>
      </c>
      <c r="AF43" s="518"/>
      <c r="AG43" s="518"/>
      <c r="AH43" s="518"/>
      <c r="AI43" s="518"/>
      <c r="AJ43" s="518"/>
      <c r="AK43" s="518"/>
      <c r="AL43" s="518"/>
      <c r="AM43" s="518"/>
      <c r="AN43" s="518"/>
      <c r="AO43" s="518"/>
      <c r="AP43" s="518"/>
      <c r="AQ43" s="518"/>
      <c r="AR43" s="518"/>
      <c r="AS43" s="518"/>
      <c r="AT43" s="518"/>
      <c r="AU43" s="518"/>
    </row>
    <row r="44" spans="1:49" ht="13.5" customHeight="1">
      <c r="A44" s="539" t="s">
        <v>489</v>
      </c>
      <c r="B44" s="523" t="s">
        <v>490</v>
      </c>
      <c r="C44" s="524">
        <v>0.85</v>
      </c>
      <c r="D44" s="527">
        <f t="shared" si="8"/>
        <v>0</v>
      </c>
      <c r="E44" s="526" t="e">
        <f t="shared" si="15"/>
        <v>#DIV/0!</v>
      </c>
      <c r="F44" s="527">
        <f t="shared" si="5"/>
        <v>0</v>
      </c>
      <c r="G44" s="528">
        <f t="shared" si="5"/>
        <v>0</v>
      </c>
      <c r="H44" s="536" t="e">
        <f>SUM(H45:H47)</f>
        <v>#DIV/0!</v>
      </c>
      <c r="I44" s="536">
        <f>SUM(I45:I46)</f>
        <v>0</v>
      </c>
      <c r="J44" s="536">
        <f t="shared" ref="J44:Y44" si="34">SUM(J45:J46)</f>
        <v>0</v>
      </c>
      <c r="K44" s="536">
        <f t="shared" si="34"/>
        <v>0</v>
      </c>
      <c r="L44" s="536">
        <f t="shared" si="34"/>
        <v>0</v>
      </c>
      <c r="M44" s="536">
        <f t="shared" si="34"/>
        <v>0</v>
      </c>
      <c r="N44" s="536">
        <f t="shared" si="34"/>
        <v>0</v>
      </c>
      <c r="O44" s="536">
        <f t="shared" si="34"/>
        <v>0</v>
      </c>
      <c r="P44" s="536">
        <f t="shared" si="34"/>
        <v>0</v>
      </c>
      <c r="Q44" s="536">
        <f t="shared" si="34"/>
        <v>0</v>
      </c>
      <c r="R44" s="536">
        <f t="shared" si="34"/>
        <v>0</v>
      </c>
      <c r="S44" s="536">
        <f t="shared" si="34"/>
        <v>0</v>
      </c>
      <c r="T44" s="536">
        <f t="shared" si="34"/>
        <v>0</v>
      </c>
      <c r="U44" s="536">
        <f t="shared" si="34"/>
        <v>0</v>
      </c>
      <c r="V44" s="536">
        <f t="shared" si="34"/>
        <v>0</v>
      </c>
      <c r="W44" s="536">
        <f t="shared" si="34"/>
        <v>0</v>
      </c>
      <c r="X44" s="536">
        <f t="shared" si="34"/>
        <v>0</v>
      </c>
      <c r="Y44" s="536">
        <f t="shared" si="34"/>
        <v>0</v>
      </c>
      <c r="Z44" s="536">
        <f>SUM(Z45:Z47)</f>
        <v>0</v>
      </c>
      <c r="AF44" s="518"/>
      <c r="AG44" s="518"/>
      <c r="AH44" s="518"/>
      <c r="AI44" s="518"/>
      <c r="AJ44" s="518"/>
      <c r="AK44" s="518"/>
      <c r="AL44" s="518"/>
      <c r="AM44" s="518"/>
      <c r="AN44" s="518"/>
      <c r="AO44" s="518"/>
      <c r="AP44" s="518"/>
      <c r="AQ44" s="518"/>
      <c r="AR44" s="518"/>
      <c r="AS44" s="518"/>
      <c r="AT44" s="518"/>
      <c r="AU44" s="518"/>
    </row>
    <row r="45" spans="1:49" ht="13.5" customHeight="1">
      <c r="A45" s="540" t="s">
        <v>491</v>
      </c>
      <c r="B45" s="532" t="s">
        <v>492</v>
      </c>
      <c r="C45" s="524">
        <v>0.85</v>
      </c>
      <c r="D45" s="527">
        <f t="shared" si="8"/>
        <v>0</v>
      </c>
      <c r="E45" s="526" t="e">
        <f t="shared" si="15"/>
        <v>#DIV/0!</v>
      </c>
      <c r="F45" s="527">
        <f t="shared" si="5"/>
        <v>0</v>
      </c>
      <c r="G45" s="528">
        <f t="shared" si="5"/>
        <v>0</v>
      </c>
      <c r="H45" s="528" t="e">
        <f>IF(C45&lt;1,F45*C45*'17.PIV 4. pielikums finanšu an.'!$C$22,0)</f>
        <v>#DIV/0!</v>
      </c>
      <c r="I45" s="375"/>
      <c r="J45" s="375"/>
      <c r="K45" s="375"/>
      <c r="L45" s="375"/>
      <c r="M45" s="375"/>
      <c r="N45" s="375"/>
      <c r="O45" s="375"/>
      <c r="P45" s="375"/>
      <c r="Q45" s="375"/>
      <c r="R45" s="375"/>
      <c r="S45" s="375"/>
      <c r="T45" s="375"/>
      <c r="U45" s="375"/>
      <c r="V45" s="375"/>
      <c r="W45" s="375"/>
      <c r="X45" s="375"/>
      <c r="Y45" s="375"/>
      <c r="Z45" s="533"/>
      <c r="AF45" s="518"/>
      <c r="AG45" s="518"/>
      <c r="AH45" s="518"/>
      <c r="AI45" s="518"/>
      <c r="AJ45" s="518"/>
      <c r="AK45" s="518"/>
      <c r="AL45" s="518"/>
      <c r="AM45" s="518"/>
      <c r="AN45" s="518"/>
      <c r="AO45" s="518"/>
      <c r="AP45" s="518"/>
      <c r="AQ45" s="518"/>
      <c r="AR45" s="518"/>
      <c r="AS45" s="518"/>
      <c r="AT45" s="518"/>
      <c r="AU45" s="518"/>
    </row>
    <row r="46" spans="1:49" ht="13.5" customHeight="1">
      <c r="A46" s="540" t="s">
        <v>493</v>
      </c>
      <c r="B46" s="532" t="s">
        <v>494</v>
      </c>
      <c r="C46" s="524">
        <v>0.85</v>
      </c>
      <c r="D46" s="527">
        <f t="shared" si="8"/>
        <v>0</v>
      </c>
      <c r="E46" s="526" t="e">
        <f t="shared" si="15"/>
        <v>#DIV/0!</v>
      </c>
      <c r="F46" s="527">
        <f t="shared" si="5"/>
        <v>0</v>
      </c>
      <c r="G46" s="528">
        <f t="shared" si="5"/>
        <v>0</v>
      </c>
      <c r="H46" s="528" t="e">
        <f>IF(C46&lt;1,F46*C46*'17.PIV 4. pielikums finanšu an.'!$C$22,0)</f>
        <v>#DIV/0!</v>
      </c>
      <c r="I46" s="375"/>
      <c r="J46" s="375"/>
      <c r="K46" s="375"/>
      <c r="L46" s="375"/>
      <c r="M46" s="375"/>
      <c r="N46" s="375"/>
      <c r="O46" s="375"/>
      <c r="P46" s="375"/>
      <c r="Q46" s="375"/>
      <c r="R46" s="375"/>
      <c r="S46" s="375"/>
      <c r="T46" s="375"/>
      <c r="U46" s="375"/>
      <c r="V46" s="375"/>
      <c r="W46" s="375"/>
      <c r="X46" s="375"/>
      <c r="Y46" s="375"/>
      <c r="Z46" s="533"/>
      <c r="AF46" s="518"/>
      <c r="AG46" s="518"/>
      <c r="AH46" s="518"/>
      <c r="AI46" s="518"/>
      <c r="AJ46" s="518"/>
      <c r="AK46" s="518"/>
      <c r="AL46" s="518"/>
      <c r="AM46" s="518"/>
      <c r="AN46" s="518"/>
      <c r="AO46" s="518"/>
      <c r="AP46" s="518"/>
      <c r="AQ46" s="518"/>
      <c r="AR46" s="518"/>
      <c r="AS46" s="518"/>
      <c r="AT46" s="518"/>
      <c r="AU46" s="518"/>
    </row>
    <row r="47" spans="1:49" ht="13.5" customHeight="1">
      <c r="A47" s="540" t="s">
        <v>495</v>
      </c>
      <c r="B47" s="532" t="s">
        <v>496</v>
      </c>
      <c r="C47" s="524">
        <v>0.85</v>
      </c>
      <c r="D47" s="527">
        <f t="shared" si="8"/>
        <v>0</v>
      </c>
      <c r="E47" s="526" t="e">
        <f t="shared" si="15"/>
        <v>#DIV/0!</v>
      </c>
      <c r="F47" s="527">
        <f t="shared" si="5"/>
        <v>0</v>
      </c>
      <c r="G47" s="528">
        <f t="shared" si="5"/>
        <v>0</v>
      </c>
      <c r="H47" s="528" t="e">
        <f>IF(C47&lt;1,F47*C47*'17.PIV 4. pielikums finanšu an.'!$C$22,0)</f>
        <v>#DIV/0!</v>
      </c>
      <c r="I47" s="375"/>
      <c r="J47" s="375"/>
      <c r="K47" s="375"/>
      <c r="L47" s="375"/>
      <c r="M47" s="375"/>
      <c r="N47" s="375"/>
      <c r="O47" s="375"/>
      <c r="P47" s="375"/>
      <c r="Q47" s="375"/>
      <c r="R47" s="375"/>
      <c r="S47" s="375"/>
      <c r="T47" s="375"/>
      <c r="U47" s="375"/>
      <c r="V47" s="375"/>
      <c r="W47" s="375"/>
      <c r="X47" s="375"/>
      <c r="Y47" s="375"/>
      <c r="Z47" s="533"/>
      <c r="AF47" s="518"/>
      <c r="AG47" s="518"/>
      <c r="AH47" s="518"/>
      <c r="AI47" s="518"/>
      <c r="AJ47" s="518"/>
      <c r="AK47" s="518"/>
      <c r="AL47" s="518"/>
      <c r="AM47" s="518"/>
      <c r="AN47" s="518"/>
      <c r="AO47" s="518"/>
      <c r="AP47" s="518"/>
      <c r="AQ47" s="518"/>
      <c r="AR47" s="518"/>
      <c r="AS47" s="518"/>
      <c r="AT47" s="518"/>
      <c r="AU47" s="518"/>
    </row>
    <row r="48" spans="1:49" ht="13.5" customHeight="1">
      <c r="A48" s="522" t="s">
        <v>503</v>
      </c>
      <c r="B48" s="538" t="s">
        <v>219</v>
      </c>
      <c r="C48" s="524">
        <v>0.85</v>
      </c>
      <c r="D48" s="527">
        <f t="shared" si="8"/>
        <v>0</v>
      </c>
      <c r="E48" s="526" t="e">
        <f t="shared" si="15"/>
        <v>#DIV/0!</v>
      </c>
      <c r="F48" s="527">
        <f t="shared" si="5"/>
        <v>0</v>
      </c>
      <c r="G48" s="528">
        <f t="shared" si="5"/>
        <v>0</v>
      </c>
      <c r="H48" s="536" t="e">
        <f>SUM(H49:H51)</f>
        <v>#DIV/0!</v>
      </c>
      <c r="I48" s="536">
        <f>SUM(I49:I51)</f>
        <v>0</v>
      </c>
      <c r="J48" s="536">
        <f t="shared" ref="J48:Y48" si="35">SUM(J49:J51)</f>
        <v>0</v>
      </c>
      <c r="K48" s="536">
        <f t="shared" si="35"/>
        <v>0</v>
      </c>
      <c r="L48" s="536">
        <f t="shared" si="35"/>
        <v>0</v>
      </c>
      <c r="M48" s="536">
        <f t="shared" si="35"/>
        <v>0</v>
      </c>
      <c r="N48" s="536">
        <f t="shared" si="35"/>
        <v>0</v>
      </c>
      <c r="O48" s="536">
        <f t="shared" si="35"/>
        <v>0</v>
      </c>
      <c r="P48" s="536">
        <f t="shared" si="35"/>
        <v>0</v>
      </c>
      <c r="Q48" s="536">
        <f t="shared" si="35"/>
        <v>0</v>
      </c>
      <c r="R48" s="536">
        <f t="shared" si="35"/>
        <v>0</v>
      </c>
      <c r="S48" s="536">
        <f t="shared" si="35"/>
        <v>0</v>
      </c>
      <c r="T48" s="536">
        <f t="shared" si="35"/>
        <v>0</v>
      </c>
      <c r="U48" s="536">
        <f t="shared" si="35"/>
        <v>0</v>
      </c>
      <c r="V48" s="536">
        <f t="shared" si="35"/>
        <v>0</v>
      </c>
      <c r="W48" s="536">
        <f t="shared" si="35"/>
        <v>0</v>
      </c>
      <c r="X48" s="536">
        <f t="shared" si="35"/>
        <v>0</v>
      </c>
      <c r="Y48" s="536">
        <f t="shared" si="35"/>
        <v>0</v>
      </c>
      <c r="Z48" s="536">
        <f t="shared" ref="Z48" si="36">SUM(Z49:Z51)</f>
        <v>0</v>
      </c>
      <c r="AF48" s="518"/>
      <c r="AG48" s="518"/>
      <c r="AH48" s="518"/>
      <c r="AI48" s="518"/>
      <c r="AJ48" s="518"/>
      <c r="AK48" s="518"/>
      <c r="AL48" s="518"/>
      <c r="AM48" s="518"/>
      <c r="AN48" s="518"/>
      <c r="AO48" s="518"/>
      <c r="AP48" s="518"/>
      <c r="AQ48" s="518"/>
      <c r="AR48" s="518"/>
      <c r="AS48" s="518"/>
      <c r="AT48" s="518"/>
      <c r="AU48" s="518"/>
    </row>
    <row r="49" spans="1:69" ht="13.5" customHeight="1">
      <c r="A49" s="531" t="s">
        <v>498</v>
      </c>
      <c r="B49" s="537" t="s">
        <v>499</v>
      </c>
      <c r="C49" s="524">
        <v>0.85</v>
      </c>
      <c r="D49" s="527">
        <f t="shared" si="8"/>
        <v>0</v>
      </c>
      <c r="E49" s="526" t="e">
        <f t="shared" si="15"/>
        <v>#DIV/0!</v>
      </c>
      <c r="F49" s="527">
        <f t="shared" si="5"/>
        <v>0</v>
      </c>
      <c r="G49" s="528">
        <f t="shared" si="5"/>
        <v>0</v>
      </c>
      <c r="H49" s="528" t="e">
        <f>IF(C49&lt;1,F49*C49*'17.PIV 4. pielikums finanšu an.'!$C$22,0)</f>
        <v>#DIV/0!</v>
      </c>
      <c r="I49" s="375"/>
      <c r="J49" s="375"/>
      <c r="K49" s="375"/>
      <c r="L49" s="375"/>
      <c r="M49" s="375"/>
      <c r="N49" s="375"/>
      <c r="O49" s="375"/>
      <c r="P49" s="375"/>
      <c r="Q49" s="375"/>
      <c r="R49" s="375"/>
      <c r="S49" s="375"/>
      <c r="T49" s="375"/>
      <c r="U49" s="375"/>
      <c r="V49" s="375"/>
      <c r="W49" s="375"/>
      <c r="X49" s="375"/>
      <c r="Y49" s="375"/>
      <c r="Z49" s="533"/>
      <c r="AF49" s="518"/>
      <c r="AG49" s="518"/>
      <c r="AH49" s="518"/>
      <c r="AI49" s="518"/>
      <c r="AJ49" s="518"/>
      <c r="AK49" s="518"/>
      <c r="AL49" s="518"/>
      <c r="AM49" s="518"/>
      <c r="AN49" s="518"/>
      <c r="AO49" s="518"/>
      <c r="AP49" s="518"/>
      <c r="AQ49" s="518"/>
      <c r="AR49" s="518"/>
      <c r="AS49" s="518"/>
      <c r="AT49" s="518"/>
      <c r="AU49" s="518"/>
    </row>
    <row r="50" spans="1:69" ht="13.5" customHeight="1">
      <c r="A50" s="531" t="s">
        <v>500</v>
      </c>
      <c r="B50" s="537" t="s">
        <v>501</v>
      </c>
      <c r="C50" s="524">
        <v>0.85</v>
      </c>
      <c r="D50" s="527">
        <f t="shared" si="8"/>
        <v>0</v>
      </c>
      <c r="E50" s="526" t="e">
        <f t="shared" si="15"/>
        <v>#DIV/0!</v>
      </c>
      <c r="F50" s="527">
        <f t="shared" si="5"/>
        <v>0</v>
      </c>
      <c r="G50" s="528">
        <f t="shared" si="5"/>
        <v>0</v>
      </c>
      <c r="H50" s="528" t="e">
        <f>IF(C50&lt;1,F50*C50*'17.PIV 4. pielikums finanšu an.'!$C$22,0)</f>
        <v>#DIV/0!</v>
      </c>
      <c r="I50" s="375"/>
      <c r="J50" s="375"/>
      <c r="K50" s="375"/>
      <c r="L50" s="375"/>
      <c r="M50" s="375"/>
      <c r="N50" s="375"/>
      <c r="O50" s="375"/>
      <c r="P50" s="375"/>
      <c r="Q50" s="375"/>
      <c r="R50" s="375"/>
      <c r="S50" s="375"/>
      <c r="T50" s="375"/>
      <c r="U50" s="375"/>
      <c r="V50" s="375"/>
      <c r="W50" s="375"/>
      <c r="X50" s="375"/>
      <c r="Y50" s="375"/>
      <c r="Z50" s="533"/>
      <c r="AF50" s="518"/>
      <c r="AG50" s="518"/>
      <c r="AH50" s="518"/>
      <c r="AI50" s="518"/>
      <c r="AJ50" s="518"/>
      <c r="AK50" s="518"/>
      <c r="AL50" s="518"/>
      <c r="AM50" s="518"/>
      <c r="AN50" s="518"/>
      <c r="AO50" s="518"/>
      <c r="AP50" s="518"/>
      <c r="AQ50" s="518"/>
      <c r="AR50" s="518"/>
      <c r="AS50" s="518"/>
      <c r="AT50" s="518"/>
      <c r="AU50" s="518"/>
    </row>
    <row r="51" spans="1:69" ht="13.5" customHeight="1">
      <c r="A51" s="531" t="s">
        <v>506</v>
      </c>
      <c r="B51" s="537" t="s">
        <v>502</v>
      </c>
      <c r="C51" s="524">
        <v>0.85</v>
      </c>
      <c r="D51" s="527">
        <f t="shared" si="8"/>
        <v>0</v>
      </c>
      <c r="E51" s="526" t="e">
        <f t="shared" si="15"/>
        <v>#DIV/0!</v>
      </c>
      <c r="F51" s="527">
        <f t="shared" si="5"/>
        <v>0</v>
      </c>
      <c r="G51" s="528">
        <f t="shared" si="5"/>
        <v>0</v>
      </c>
      <c r="H51" s="528" t="e">
        <f>IF(C51&lt;1,F51*C51*'17.PIV 4. pielikums finanšu an.'!$C$22,0)</f>
        <v>#DIV/0!</v>
      </c>
      <c r="I51" s="375"/>
      <c r="J51" s="375"/>
      <c r="K51" s="375"/>
      <c r="L51" s="375"/>
      <c r="M51" s="375"/>
      <c r="N51" s="375"/>
      <c r="O51" s="375"/>
      <c r="P51" s="375"/>
      <c r="Q51" s="375"/>
      <c r="R51" s="375"/>
      <c r="S51" s="375"/>
      <c r="T51" s="375"/>
      <c r="U51" s="375"/>
      <c r="V51" s="375"/>
      <c r="W51" s="375"/>
      <c r="X51" s="375"/>
      <c r="Y51" s="375"/>
      <c r="Z51" s="533"/>
      <c r="AF51" s="518"/>
      <c r="AG51" s="518"/>
      <c r="AH51" s="518"/>
      <c r="AI51" s="518"/>
      <c r="AJ51" s="518"/>
      <c r="AK51" s="518"/>
      <c r="AL51" s="518"/>
      <c r="AM51" s="518"/>
      <c r="AN51" s="518"/>
      <c r="AO51" s="518"/>
      <c r="AP51" s="518"/>
      <c r="AQ51" s="518"/>
      <c r="AR51" s="518"/>
      <c r="AS51" s="518"/>
      <c r="AT51" s="518"/>
      <c r="AU51" s="518"/>
    </row>
    <row r="52" spans="1:69" ht="13.5" customHeight="1">
      <c r="A52" s="522">
        <v>15</v>
      </c>
      <c r="B52" s="538" t="s">
        <v>220</v>
      </c>
      <c r="C52" s="524">
        <v>0.85</v>
      </c>
      <c r="D52" s="527">
        <f t="shared" si="8"/>
        <v>0</v>
      </c>
      <c r="E52" s="526" t="e">
        <f t="shared" si="15"/>
        <v>#DIV/0!</v>
      </c>
      <c r="F52" s="527">
        <f t="shared" si="5"/>
        <v>0</v>
      </c>
      <c r="G52" s="528">
        <f t="shared" si="5"/>
        <v>0</v>
      </c>
      <c r="H52" s="527" t="e">
        <f>SUM(H53:H54)</f>
        <v>#DIV/0!</v>
      </c>
      <c r="I52" s="527">
        <f>SUM(I53:I54)</f>
        <v>0</v>
      </c>
      <c r="J52" s="527">
        <f t="shared" ref="J52:Y52" si="37">SUM(J53:J54)</f>
        <v>0</v>
      </c>
      <c r="K52" s="527">
        <f t="shared" si="37"/>
        <v>0</v>
      </c>
      <c r="L52" s="527">
        <f t="shared" si="37"/>
        <v>0</v>
      </c>
      <c r="M52" s="527">
        <f t="shared" si="37"/>
        <v>0</v>
      </c>
      <c r="N52" s="527">
        <f t="shared" si="37"/>
        <v>0</v>
      </c>
      <c r="O52" s="527">
        <f t="shared" si="37"/>
        <v>0</v>
      </c>
      <c r="P52" s="527">
        <f t="shared" si="37"/>
        <v>0</v>
      </c>
      <c r="Q52" s="527">
        <f t="shared" si="37"/>
        <v>0</v>
      </c>
      <c r="R52" s="527">
        <f t="shared" si="37"/>
        <v>0</v>
      </c>
      <c r="S52" s="527">
        <f t="shared" si="37"/>
        <v>0</v>
      </c>
      <c r="T52" s="527">
        <f t="shared" si="37"/>
        <v>0</v>
      </c>
      <c r="U52" s="527">
        <f t="shared" si="37"/>
        <v>0</v>
      </c>
      <c r="V52" s="527">
        <f t="shared" si="37"/>
        <v>0</v>
      </c>
      <c r="W52" s="527">
        <f t="shared" si="37"/>
        <v>0</v>
      </c>
      <c r="X52" s="527">
        <f t="shared" si="37"/>
        <v>0</v>
      </c>
      <c r="Y52" s="527">
        <f t="shared" si="37"/>
        <v>0</v>
      </c>
      <c r="Z52" s="527">
        <f t="shared" ref="Z52" si="38">SUM(Z53:Z54)</f>
        <v>0</v>
      </c>
      <c r="AF52" s="518"/>
      <c r="AG52" s="518"/>
      <c r="AH52" s="518"/>
      <c r="AI52" s="518"/>
      <c r="AJ52" s="518"/>
      <c r="AK52" s="518"/>
      <c r="AL52" s="518"/>
      <c r="AM52" s="518"/>
      <c r="AN52" s="518"/>
      <c r="AO52" s="518"/>
      <c r="AP52" s="518"/>
      <c r="AQ52" s="518"/>
      <c r="AR52" s="518"/>
      <c r="AS52" s="518"/>
      <c r="AT52" s="518"/>
      <c r="AU52" s="518"/>
    </row>
    <row r="53" spans="1:69" ht="13.5" customHeight="1">
      <c r="A53" s="531" t="s">
        <v>504</v>
      </c>
      <c r="B53" s="537" t="s">
        <v>409</v>
      </c>
      <c r="C53" s="524">
        <v>0.85</v>
      </c>
      <c r="D53" s="527">
        <f t="shared" si="8"/>
        <v>0</v>
      </c>
      <c r="E53" s="526" t="e">
        <f t="shared" si="15"/>
        <v>#DIV/0!</v>
      </c>
      <c r="F53" s="527">
        <f t="shared" si="5"/>
        <v>0</v>
      </c>
      <c r="G53" s="528">
        <f t="shared" si="5"/>
        <v>0</v>
      </c>
      <c r="H53" s="528" t="e">
        <f>IF(C53&lt;1,F53*C53*'17.PIV 4. pielikums finanšu an.'!$C$22,0)</f>
        <v>#DIV/0!</v>
      </c>
      <c r="I53" s="375"/>
      <c r="J53" s="375"/>
      <c r="K53" s="375"/>
      <c r="L53" s="375"/>
      <c r="M53" s="375"/>
      <c r="N53" s="375"/>
      <c r="O53" s="375"/>
      <c r="P53" s="375"/>
      <c r="Q53" s="375"/>
      <c r="R53" s="375"/>
      <c r="S53" s="375"/>
      <c r="T53" s="375"/>
      <c r="U53" s="375"/>
      <c r="V53" s="375"/>
      <c r="W53" s="375"/>
      <c r="X53" s="375"/>
      <c r="Y53" s="375"/>
      <c r="Z53" s="533"/>
      <c r="AF53" s="518"/>
      <c r="AG53" s="518"/>
      <c r="AH53" s="518"/>
      <c r="AI53" s="518"/>
      <c r="AJ53" s="518"/>
      <c r="AK53" s="518"/>
      <c r="AL53" s="518"/>
      <c r="AM53" s="518"/>
      <c r="AN53" s="518"/>
      <c r="AO53" s="518"/>
      <c r="AP53" s="518"/>
      <c r="AQ53" s="518"/>
      <c r="AR53" s="518"/>
      <c r="AS53" s="518"/>
      <c r="AT53" s="518"/>
      <c r="AU53" s="518"/>
    </row>
    <row r="54" spans="1:69" ht="13.5" customHeight="1">
      <c r="A54" s="531" t="s">
        <v>505</v>
      </c>
      <c r="B54" s="537" t="s">
        <v>410</v>
      </c>
      <c r="C54" s="524">
        <v>0.85</v>
      </c>
      <c r="D54" s="527">
        <f t="shared" si="8"/>
        <v>0</v>
      </c>
      <c r="E54" s="526" t="e">
        <f t="shared" si="15"/>
        <v>#DIV/0!</v>
      </c>
      <c r="F54" s="527">
        <f t="shared" si="5"/>
        <v>0</v>
      </c>
      <c r="G54" s="528">
        <f t="shared" si="5"/>
        <v>0</v>
      </c>
      <c r="H54" s="528" t="e">
        <f>IF(C54&lt;1,F54*C54*'17.PIV 4. pielikums finanšu an.'!$C$22,0)</f>
        <v>#DIV/0!</v>
      </c>
      <c r="I54" s="375"/>
      <c r="J54" s="375"/>
      <c r="K54" s="375"/>
      <c r="L54" s="375"/>
      <c r="M54" s="375"/>
      <c r="N54" s="375"/>
      <c r="O54" s="375"/>
      <c r="P54" s="375"/>
      <c r="Q54" s="375"/>
      <c r="R54" s="375"/>
      <c r="S54" s="375"/>
      <c r="T54" s="375"/>
      <c r="U54" s="375"/>
      <c r="V54" s="375"/>
      <c r="W54" s="375"/>
      <c r="X54" s="375"/>
      <c r="Y54" s="375"/>
      <c r="Z54" s="533"/>
      <c r="AF54" s="518"/>
      <c r="AG54" s="518"/>
      <c r="AH54" s="518"/>
      <c r="AI54" s="518"/>
      <c r="AJ54" s="518"/>
      <c r="AK54" s="518"/>
      <c r="AL54" s="518"/>
      <c r="AM54" s="518"/>
      <c r="AN54" s="518"/>
      <c r="AO54" s="518"/>
      <c r="AP54" s="518"/>
      <c r="AQ54" s="518"/>
      <c r="AR54" s="518"/>
      <c r="AS54" s="518"/>
      <c r="AT54" s="518"/>
      <c r="AU54" s="518"/>
    </row>
    <row r="55" spans="1:69" ht="13.5" customHeight="1">
      <c r="A55" s="541"/>
      <c r="B55" s="538" t="s">
        <v>151</v>
      </c>
      <c r="C55" s="542">
        <v>0.85</v>
      </c>
      <c r="D55" s="527">
        <f>SUM(D5,D6,D8,D10,D25,D37,D43,D48,D52)</f>
        <v>0</v>
      </c>
      <c r="E55" s="543" t="e">
        <f t="shared" si="15"/>
        <v>#DIV/0!</v>
      </c>
      <c r="F55" s="527">
        <f t="shared" ref="F55:Z55" si="39">SUM(F5,F6,F8,F10,F25,F37,F43,F48,F52)</f>
        <v>0</v>
      </c>
      <c r="G55" s="527">
        <f t="shared" si="39"/>
        <v>0</v>
      </c>
      <c r="H55" s="527" t="e">
        <f t="shared" si="39"/>
        <v>#DIV/0!</v>
      </c>
      <c r="I55" s="527">
        <f t="shared" si="39"/>
        <v>0</v>
      </c>
      <c r="J55" s="527">
        <f t="shared" si="39"/>
        <v>0</v>
      </c>
      <c r="K55" s="527">
        <f t="shared" si="39"/>
        <v>0</v>
      </c>
      <c r="L55" s="527">
        <f t="shared" si="39"/>
        <v>0</v>
      </c>
      <c r="M55" s="527">
        <f t="shared" si="39"/>
        <v>0</v>
      </c>
      <c r="N55" s="527">
        <f t="shared" si="39"/>
        <v>0</v>
      </c>
      <c r="O55" s="527">
        <f t="shared" si="39"/>
        <v>0</v>
      </c>
      <c r="P55" s="527">
        <f t="shared" si="39"/>
        <v>0</v>
      </c>
      <c r="Q55" s="527">
        <f t="shared" si="39"/>
        <v>0</v>
      </c>
      <c r="R55" s="527">
        <f t="shared" si="39"/>
        <v>0</v>
      </c>
      <c r="S55" s="527">
        <f t="shared" si="39"/>
        <v>0</v>
      </c>
      <c r="T55" s="527">
        <f t="shared" si="39"/>
        <v>0</v>
      </c>
      <c r="U55" s="527">
        <f t="shared" si="39"/>
        <v>0</v>
      </c>
      <c r="V55" s="527">
        <f t="shared" si="39"/>
        <v>0</v>
      </c>
      <c r="W55" s="527">
        <f t="shared" si="39"/>
        <v>0</v>
      </c>
      <c r="X55" s="527">
        <f t="shared" si="39"/>
        <v>0</v>
      </c>
      <c r="Y55" s="527">
        <f t="shared" si="39"/>
        <v>0</v>
      </c>
      <c r="Z55" s="527">
        <f t="shared" si="39"/>
        <v>0</v>
      </c>
      <c r="AF55" s="518"/>
      <c r="AG55" s="518"/>
      <c r="AH55" s="518"/>
      <c r="AI55" s="518"/>
      <c r="AJ55" s="518"/>
      <c r="AK55" s="518"/>
      <c r="AL55" s="518"/>
      <c r="AM55" s="518"/>
      <c r="AN55" s="518"/>
      <c r="AO55" s="518"/>
      <c r="AP55" s="518"/>
      <c r="AQ55" s="518"/>
      <c r="AR55" s="518"/>
      <c r="AS55" s="518"/>
      <c r="AT55" s="518"/>
      <c r="AU55" s="518"/>
    </row>
    <row r="56" spans="1:69" s="550" customFormat="1">
      <c r="A56" s="544"/>
      <c r="B56" s="545"/>
      <c r="C56" s="546"/>
      <c r="D56" s="547"/>
      <c r="E56" s="548"/>
      <c r="F56" s="547"/>
      <c r="G56" s="547"/>
      <c r="H56" s="547"/>
      <c r="I56" s="547"/>
      <c r="J56" s="547"/>
      <c r="K56" s="547"/>
      <c r="L56" s="547"/>
      <c r="M56" s="547"/>
      <c r="N56" s="547"/>
      <c r="O56" s="547"/>
      <c r="P56" s="547"/>
      <c r="Q56" s="547"/>
      <c r="R56" s="547"/>
      <c r="S56" s="547"/>
      <c r="T56" s="547"/>
      <c r="U56" s="547"/>
      <c r="V56" s="547"/>
      <c r="W56" s="547"/>
      <c r="X56" s="547"/>
      <c r="Y56" s="547"/>
      <c r="Z56" s="547"/>
      <c r="AA56" s="79"/>
      <c r="AB56" s="79"/>
      <c r="AC56" s="79"/>
      <c r="AD56" s="79"/>
      <c r="AE56" s="79"/>
      <c r="AF56" s="549"/>
      <c r="AG56" s="549"/>
      <c r="AH56" s="549"/>
      <c r="AI56" s="549"/>
      <c r="AJ56" s="549"/>
      <c r="AK56" s="549"/>
      <c r="AL56" s="549"/>
      <c r="AM56" s="549"/>
      <c r="AN56" s="549"/>
      <c r="AO56" s="549"/>
      <c r="AP56" s="549"/>
      <c r="AQ56" s="549"/>
      <c r="AR56" s="549"/>
      <c r="AS56" s="549"/>
      <c r="AT56" s="549"/>
      <c r="AU56" s="549"/>
      <c r="AV56" s="79"/>
      <c r="AW56" s="79"/>
      <c r="AX56" s="79"/>
      <c r="AY56" s="79"/>
      <c r="AZ56" s="79"/>
      <c r="BA56" s="79"/>
      <c r="BB56" s="79"/>
      <c r="BC56" s="79"/>
      <c r="BD56" s="79"/>
      <c r="BE56" s="79"/>
      <c r="BF56" s="79"/>
      <c r="BG56" s="79"/>
      <c r="BH56" s="79"/>
      <c r="BI56" s="79"/>
      <c r="BJ56" s="79"/>
      <c r="BK56" s="79"/>
      <c r="BL56" s="79"/>
      <c r="BM56" s="79"/>
      <c r="BN56" s="79"/>
      <c r="BO56" s="79"/>
      <c r="BP56" s="79"/>
      <c r="BQ56" s="79"/>
    </row>
    <row r="57" spans="1:69" s="71" customFormat="1">
      <c r="A57" s="551"/>
      <c r="B57" s="552" t="s">
        <v>374</v>
      </c>
      <c r="C57" s="524"/>
      <c r="D57" s="530"/>
      <c r="E57" s="553"/>
      <c r="F57" s="536"/>
      <c r="G57" s="536"/>
      <c r="H57" s="536" t="e">
        <f>SUM(I57:Z57)</f>
        <v>#DIV/0!</v>
      </c>
      <c r="I57" s="536" t="e">
        <f>$C$55*((SUM(I5,I6,I8,I10,I25,I37,I43,I48,I52)*'17.PIV 4. pielikums finanšu an.'!$C$22))</f>
        <v>#DIV/0!</v>
      </c>
      <c r="J57" s="536" t="s">
        <v>425</v>
      </c>
      <c r="K57" s="536" t="e">
        <f>$C$55*((SUM(K5,K6,K8,K10,K25,K37,K43,K48,K52)*'17.PIV 4. pielikums finanšu an.'!$C$22))</f>
        <v>#DIV/0!</v>
      </c>
      <c r="L57" s="536" t="s">
        <v>425</v>
      </c>
      <c r="M57" s="536" t="e">
        <f>$C$55*((SUM(M5,M6,M8,M10,M25,M37,M43,M48,M52)*'17.PIV 4. pielikums finanšu an.'!$C$22))</f>
        <v>#DIV/0!</v>
      </c>
      <c r="N57" s="536" t="s">
        <v>425</v>
      </c>
      <c r="O57" s="536" t="e">
        <f>$C$55*((SUM(O5,O6,O8,O10,O25,O37,O43,O48,O52)*'17.PIV 4. pielikums finanšu an.'!$C$22))</f>
        <v>#DIV/0!</v>
      </c>
      <c r="P57" s="536" t="s">
        <v>425</v>
      </c>
      <c r="Q57" s="536" t="e">
        <f>$C$55*((SUM(Q5,Q6,Q8,Q10,Q25,Q37,Q43,Q48,Q52)*'17.PIV 4. pielikums finanšu an.'!$C$22))</f>
        <v>#DIV/0!</v>
      </c>
      <c r="R57" s="536" t="s">
        <v>425</v>
      </c>
      <c r="S57" s="536" t="e">
        <f>$C$55*((SUM(S5,S6,S8,S10,S25,S37,S43,S48,S52)*'17.PIV 4. pielikums finanšu an.'!$C$22))</f>
        <v>#DIV/0!</v>
      </c>
      <c r="T57" s="536" t="s">
        <v>425</v>
      </c>
      <c r="U57" s="536" t="e">
        <f>$C$55*((SUM(U5,U6,U8,U10,U25,U37,U43,U48,U52)*'17.PIV 4. pielikums finanšu an.'!$C$22))</f>
        <v>#DIV/0!</v>
      </c>
      <c r="V57" s="536" t="s">
        <v>425</v>
      </c>
      <c r="W57" s="536" t="e">
        <f>$C$55*((SUM(W5,W6,W8,W10,W25,W37,W43,W48,W52)*'17.PIV 4. pielikums finanšu an.'!$C$22))</f>
        <v>#DIV/0!</v>
      </c>
      <c r="X57" s="536" t="s">
        <v>425</v>
      </c>
      <c r="Y57" s="536" t="e">
        <f>$C$55*((SUM(Y5,Y6,Y8,Y10,Y25,Y37,Y43,Y48,Y52)*'17.PIV 4. pielikums finanšu an.'!$C$22))</f>
        <v>#DIV/0!</v>
      </c>
      <c r="Z57" s="536" t="s">
        <v>425</v>
      </c>
      <c r="AF57" s="518"/>
      <c r="AG57" s="518"/>
      <c r="AH57" s="518"/>
      <c r="AI57" s="518"/>
      <c r="AJ57" s="518"/>
      <c r="AK57" s="518"/>
      <c r="AL57" s="518"/>
      <c r="AM57" s="518"/>
      <c r="AN57" s="518"/>
      <c r="AO57" s="518"/>
      <c r="AP57" s="518"/>
      <c r="AQ57" s="518"/>
      <c r="AR57" s="518"/>
      <c r="AS57" s="518"/>
      <c r="AT57" s="518"/>
      <c r="AU57" s="518"/>
    </row>
    <row r="58" spans="1:69" s="71" customFormat="1">
      <c r="A58" s="554"/>
      <c r="G58" s="243"/>
      <c r="H58" s="555"/>
      <c r="I58" s="518"/>
      <c r="J58" s="243"/>
      <c r="K58" s="243"/>
      <c r="L58" s="243"/>
      <c r="M58" s="243"/>
      <c r="N58" s="243"/>
      <c r="O58" s="243"/>
      <c r="P58" s="243"/>
      <c r="Q58" s="243"/>
      <c r="R58" s="243"/>
      <c r="S58" s="243"/>
      <c r="T58" s="243"/>
      <c r="U58" s="243"/>
      <c r="V58" s="243"/>
      <c r="W58" s="243"/>
      <c r="X58" s="243"/>
      <c r="Y58" s="243"/>
      <c r="Z58" s="243"/>
    </row>
    <row r="59" spans="1:69" s="71" customFormat="1">
      <c r="A59" s="554"/>
      <c r="H59" s="79"/>
      <c r="I59" s="559"/>
      <c r="J59" s="559"/>
      <c r="K59" s="559"/>
      <c r="L59" s="559"/>
      <c r="M59" s="559"/>
      <c r="N59" s="559"/>
      <c r="O59" s="559"/>
      <c r="P59" s="559"/>
      <c r="Q59" s="559"/>
      <c r="R59" s="559"/>
      <c r="S59" s="559"/>
      <c r="T59" s="559"/>
      <c r="U59" s="559"/>
      <c r="V59" s="559"/>
      <c r="W59" s="559"/>
      <c r="X59" s="559"/>
      <c r="Y59" s="559"/>
      <c r="Z59" s="559"/>
      <c r="AA59" s="560"/>
    </row>
    <row r="60" spans="1:69" s="71" customFormat="1">
      <c r="A60" s="561"/>
      <c r="I60" s="518"/>
    </row>
    <row r="61" spans="1:69" s="71" customFormat="1">
      <c r="A61" s="556"/>
    </row>
    <row r="62" spans="1:69" s="71" customFormat="1">
      <c r="A62" s="556"/>
    </row>
    <row r="63" spans="1:69" s="71" customFormat="1" ht="32.25" customHeight="1">
      <c r="A63" s="556"/>
    </row>
    <row r="64" spans="1:69" s="71" customFormat="1" ht="15.75">
      <c r="A64" s="557"/>
    </row>
    <row r="65" spans="1:2" s="71" customFormat="1" ht="15.75">
      <c r="A65" s="557"/>
    </row>
    <row r="66" spans="1:2" s="71" customFormat="1" ht="15.75">
      <c r="A66" s="557"/>
    </row>
    <row r="67" spans="1:2" s="71" customFormat="1"/>
    <row r="68" spans="1:2" s="71" customFormat="1"/>
    <row r="69" spans="1:2" s="71" customFormat="1"/>
    <row r="70" spans="1:2" s="71" customFormat="1">
      <c r="B70" s="518"/>
    </row>
    <row r="71" spans="1:2" s="71" customFormat="1">
      <c r="B71" s="518"/>
    </row>
    <row r="72" spans="1:2" s="71" customFormat="1">
      <c r="B72" s="558"/>
    </row>
    <row r="73" spans="1:2" s="71" customFormat="1"/>
    <row r="74" spans="1:2" s="71" customFormat="1"/>
    <row r="75" spans="1:2" s="71" customFormat="1"/>
    <row r="76" spans="1:2" s="71" customFormat="1"/>
    <row r="77" spans="1:2" s="71" customFormat="1"/>
    <row r="78" spans="1:2" s="71" customFormat="1"/>
    <row r="79" spans="1:2" s="71" customFormat="1"/>
    <row r="80" spans="1:2" s="71" customFormat="1"/>
    <row r="81" s="71" customFormat="1"/>
    <row r="82" s="71" customFormat="1"/>
    <row r="83" s="71" customFormat="1"/>
    <row r="84" s="71" customFormat="1"/>
    <row r="85" s="71" customFormat="1"/>
    <row r="86" s="71" customFormat="1"/>
    <row r="87" s="71" customFormat="1"/>
    <row r="88" s="71" customFormat="1"/>
    <row r="89" s="71" customFormat="1"/>
    <row r="90" s="71" customFormat="1"/>
    <row r="91" s="71" customFormat="1"/>
    <row r="92" s="71" customFormat="1"/>
    <row r="93" s="71" customFormat="1"/>
    <row r="94" s="71" customFormat="1"/>
    <row r="95" s="71" customFormat="1"/>
    <row r="96" s="71" customFormat="1"/>
    <row r="97" s="71" customFormat="1"/>
    <row r="98" s="71" customFormat="1"/>
    <row r="99" s="71" customFormat="1"/>
    <row r="100" s="71" customFormat="1"/>
    <row r="101" s="71" customFormat="1"/>
    <row r="102" s="71" customFormat="1"/>
    <row r="103" s="71" customFormat="1"/>
    <row r="104" s="71" customFormat="1"/>
    <row r="105" s="71" customFormat="1"/>
    <row r="106" s="71" customFormat="1"/>
    <row r="107" s="71" customFormat="1"/>
    <row r="108" s="71" customFormat="1"/>
    <row r="109" s="71" customFormat="1"/>
    <row r="110" s="71" customFormat="1"/>
    <row r="111" s="71" customFormat="1"/>
    <row r="112" s="71" customFormat="1"/>
    <row r="113" s="71" customFormat="1"/>
    <row r="114" s="71" customFormat="1"/>
    <row r="115" s="71" customFormat="1"/>
    <row r="116" s="71" customFormat="1"/>
    <row r="117" s="71" customFormat="1"/>
    <row r="118" s="71" customFormat="1"/>
    <row r="119" s="71" customFormat="1"/>
    <row r="120" s="71" customFormat="1"/>
    <row r="121" s="71" customFormat="1"/>
    <row r="122" s="71" customFormat="1"/>
    <row r="123" s="71" customFormat="1"/>
    <row r="124" s="71" customFormat="1"/>
    <row r="125" s="71" customFormat="1"/>
    <row r="126" s="71" customFormat="1"/>
    <row r="127" s="71" customFormat="1"/>
    <row r="128" s="71" customFormat="1"/>
    <row r="129" s="71" customFormat="1"/>
    <row r="130" s="71" customFormat="1"/>
    <row r="131" s="71" customFormat="1"/>
    <row r="132" s="71" customFormat="1"/>
    <row r="133" s="71" customFormat="1"/>
    <row r="134" s="71" customFormat="1"/>
    <row r="135" s="71" customFormat="1"/>
    <row r="136" s="71" customFormat="1"/>
    <row r="137" s="71" customFormat="1"/>
    <row r="138" s="71" customFormat="1"/>
    <row r="139" s="71" customFormat="1"/>
    <row r="140" s="71" customFormat="1"/>
    <row r="141" s="71" customFormat="1"/>
    <row r="142" s="71" customFormat="1"/>
    <row r="143" s="71" customFormat="1"/>
    <row r="144" s="71" customFormat="1"/>
    <row r="145" s="71" customFormat="1"/>
    <row r="146" s="71" customFormat="1"/>
    <row r="147" s="71" customFormat="1"/>
    <row r="148" s="71" customFormat="1"/>
    <row r="149" s="71" customFormat="1"/>
    <row r="150" s="71" customFormat="1"/>
    <row r="151" s="71" customFormat="1"/>
    <row r="152" s="71" customFormat="1"/>
    <row r="153" s="71" customFormat="1"/>
    <row r="154" s="71" customFormat="1"/>
    <row r="155" s="71" customFormat="1"/>
    <row r="156" s="71" customFormat="1"/>
    <row r="157" s="71" customFormat="1"/>
    <row r="158" s="71" customFormat="1"/>
    <row r="159" s="71" customFormat="1"/>
    <row r="160" s="71" customFormat="1"/>
    <row r="161" s="71" customFormat="1"/>
    <row r="162" s="71" customFormat="1"/>
    <row r="163" s="71" customFormat="1"/>
    <row r="164" s="71" customFormat="1"/>
    <row r="165" s="71" customFormat="1"/>
    <row r="166" s="71" customFormat="1"/>
    <row r="167" s="71" customFormat="1"/>
    <row r="168" s="71" customFormat="1"/>
    <row r="169" s="71" customFormat="1"/>
    <row r="170" s="71" customFormat="1"/>
    <row r="171" s="71" customFormat="1"/>
    <row r="172" s="71" customFormat="1"/>
    <row r="173" s="71" customFormat="1"/>
    <row r="174" s="71" customFormat="1"/>
    <row r="175" s="71" customFormat="1"/>
    <row r="176" s="71" customFormat="1"/>
    <row r="177" s="71" customFormat="1"/>
    <row r="178" s="71" customFormat="1"/>
    <row r="179" s="71" customFormat="1"/>
    <row r="180" s="71" customFormat="1"/>
    <row r="181" s="71" customFormat="1"/>
    <row r="182" s="71" customFormat="1"/>
    <row r="183" s="71" customFormat="1"/>
    <row r="184" s="71" customFormat="1"/>
    <row r="185" s="71" customFormat="1"/>
    <row r="186" s="71" customFormat="1"/>
    <row r="187" s="71" customFormat="1"/>
    <row r="188" s="71" customFormat="1"/>
    <row r="189" s="71" customFormat="1"/>
    <row r="190" s="71" customFormat="1"/>
    <row r="191" s="71" customFormat="1"/>
    <row r="192" s="71" customFormat="1"/>
    <row r="193" s="71" customFormat="1"/>
    <row r="194" s="71" customFormat="1"/>
    <row r="195" s="71" customFormat="1"/>
    <row r="196" s="71" customFormat="1"/>
    <row r="197" s="71" customFormat="1"/>
    <row r="198" s="71" customFormat="1"/>
    <row r="199" s="71" customFormat="1"/>
    <row r="200" s="71" customFormat="1"/>
    <row r="201" s="71" customFormat="1"/>
    <row r="202" s="71" customFormat="1"/>
    <row r="203" s="71" customFormat="1"/>
    <row r="204" s="71" customFormat="1"/>
    <row r="205" s="71" customFormat="1"/>
    <row r="206" s="71" customFormat="1"/>
    <row r="207" s="71" customFormat="1"/>
    <row r="208" s="71" customFormat="1"/>
    <row r="209" s="71" customFormat="1"/>
    <row r="210" s="71" customFormat="1"/>
    <row r="211" s="71" customFormat="1"/>
    <row r="212" s="71" customFormat="1"/>
    <row r="213" s="71" customFormat="1"/>
    <row r="214" s="71" customFormat="1"/>
    <row r="215" s="71" customFormat="1"/>
    <row r="216" s="71" customFormat="1"/>
    <row r="217" s="71" customFormat="1"/>
    <row r="218" s="71" customFormat="1"/>
    <row r="219" s="71" customFormat="1"/>
    <row r="220" s="71" customFormat="1"/>
    <row r="221" s="71" customFormat="1"/>
    <row r="222" s="71" customFormat="1"/>
    <row r="223" s="71" customFormat="1"/>
    <row r="224" s="71" customFormat="1"/>
    <row r="225" s="71" customFormat="1"/>
    <row r="226" s="71" customFormat="1"/>
    <row r="227" s="71" customFormat="1"/>
    <row r="228" s="71" customFormat="1"/>
    <row r="229" s="71" customFormat="1"/>
    <row r="230" s="71" customFormat="1"/>
    <row r="231" s="71" customFormat="1"/>
    <row r="232" s="71" customFormat="1"/>
    <row r="233" s="71" customFormat="1"/>
    <row r="234" s="71" customFormat="1"/>
    <row r="235" s="71" customFormat="1"/>
    <row r="236" s="71" customFormat="1"/>
    <row r="237" s="71" customFormat="1"/>
    <row r="238" s="71" customFormat="1"/>
    <row r="239" s="71" customFormat="1"/>
    <row r="240" s="71" customFormat="1"/>
    <row r="241" s="71" customFormat="1"/>
    <row r="242" s="71" customFormat="1"/>
    <row r="243" s="71" customFormat="1"/>
    <row r="244" s="71" customFormat="1"/>
    <row r="245" s="71" customFormat="1"/>
    <row r="246" s="71" customFormat="1"/>
    <row r="247" s="71" customFormat="1"/>
    <row r="248" s="71" customFormat="1"/>
    <row r="249" s="71" customFormat="1"/>
    <row r="250" s="71" customFormat="1"/>
    <row r="251" s="71" customFormat="1"/>
    <row r="252" s="71" customFormat="1"/>
    <row r="253" s="71" customFormat="1"/>
    <row r="254" s="71" customFormat="1"/>
    <row r="255" s="71" customFormat="1"/>
    <row r="256" s="71" customFormat="1"/>
    <row r="257" s="71" customFormat="1"/>
    <row r="258" s="71" customFormat="1"/>
    <row r="259" s="71" customFormat="1"/>
    <row r="260" s="71" customFormat="1"/>
    <row r="261" s="71" customFormat="1"/>
    <row r="262" s="71" customFormat="1"/>
    <row r="263" s="71" customFormat="1"/>
    <row r="264" s="71" customFormat="1"/>
    <row r="265" s="71" customFormat="1"/>
    <row r="266" s="71" customFormat="1"/>
    <row r="267" s="71" customFormat="1"/>
    <row r="268" s="71" customFormat="1"/>
    <row r="269" s="71" customFormat="1"/>
    <row r="270" s="71" customFormat="1"/>
    <row r="271" s="71" customFormat="1"/>
    <row r="272" s="71" customFormat="1"/>
    <row r="273" s="71" customFormat="1"/>
    <row r="274" s="71" customFormat="1"/>
    <row r="275" s="71" customFormat="1"/>
    <row r="276" s="71" customFormat="1"/>
    <row r="277" s="71" customFormat="1"/>
    <row r="278" s="71" customFormat="1"/>
    <row r="279" s="71" customFormat="1"/>
    <row r="280" s="71" customFormat="1"/>
    <row r="281" s="71" customFormat="1"/>
    <row r="282" s="71" customFormat="1"/>
    <row r="283" s="71" customFormat="1"/>
    <row r="284" s="71" customFormat="1"/>
    <row r="285" s="71" customFormat="1"/>
    <row r="286" s="71" customFormat="1"/>
    <row r="287" s="71" customFormat="1"/>
    <row r="288" s="71" customFormat="1"/>
    <row r="289" s="71" customFormat="1"/>
    <row r="290" s="71" customFormat="1"/>
    <row r="291" s="71" customFormat="1"/>
    <row r="292" s="71" customFormat="1"/>
    <row r="293" s="71" customFormat="1"/>
    <row r="294" s="71" customFormat="1"/>
    <row r="295" s="71" customFormat="1"/>
    <row r="296" s="71" customFormat="1"/>
    <row r="297" s="71" customFormat="1"/>
    <row r="298" s="71" customFormat="1"/>
    <row r="299" s="71" customFormat="1"/>
    <row r="300" s="71" customFormat="1"/>
    <row r="301" s="71" customFormat="1"/>
    <row r="302" s="71" customFormat="1"/>
    <row r="303" s="71" customFormat="1"/>
    <row r="304" s="71" customFormat="1"/>
    <row r="305" s="71" customFormat="1"/>
    <row r="306" s="71" customFormat="1"/>
    <row r="307" s="71" customFormat="1"/>
    <row r="308" s="71" customFormat="1"/>
    <row r="309" s="71" customFormat="1"/>
    <row r="310" s="71" customFormat="1"/>
    <row r="311" s="71" customFormat="1"/>
    <row r="312" s="71" customFormat="1"/>
    <row r="313" s="71" customFormat="1"/>
    <row r="314" s="71" customFormat="1"/>
    <row r="315" s="71" customFormat="1"/>
    <row r="316" s="71" customFormat="1"/>
    <row r="317" s="71" customFormat="1"/>
    <row r="318" s="71" customFormat="1"/>
    <row r="319" s="71" customFormat="1"/>
    <row r="320" s="71" customFormat="1"/>
    <row r="321" s="71" customFormat="1"/>
    <row r="322" s="71" customFormat="1"/>
    <row r="323" s="71" customFormat="1"/>
    <row r="324" s="71" customFormat="1"/>
    <row r="325" s="71" customFormat="1"/>
    <row r="326" s="71" customFormat="1"/>
    <row r="327" s="71" customFormat="1"/>
    <row r="328" s="71" customFormat="1"/>
    <row r="329" s="71" customFormat="1"/>
    <row r="330" s="71" customFormat="1"/>
    <row r="331" s="71" customFormat="1"/>
    <row r="332" s="71" customFormat="1"/>
    <row r="333" s="71" customFormat="1"/>
    <row r="334" s="71" customFormat="1"/>
    <row r="335" s="71" customFormat="1"/>
    <row r="336" s="71" customFormat="1"/>
    <row r="337" s="71" customFormat="1"/>
    <row r="338" s="71" customFormat="1"/>
    <row r="339" s="71" customFormat="1"/>
    <row r="340" s="71" customFormat="1"/>
    <row r="341" s="71" customFormat="1"/>
    <row r="342" s="71" customFormat="1"/>
    <row r="343" s="71" customFormat="1"/>
    <row r="344" s="71" customFormat="1"/>
    <row r="345" s="71" customFormat="1"/>
    <row r="346" s="71" customFormat="1"/>
    <row r="347" s="71" customFormat="1"/>
    <row r="348" s="71" customFormat="1"/>
    <row r="349" s="71" customFormat="1"/>
    <row r="350" s="71" customFormat="1"/>
    <row r="351" s="71" customFormat="1"/>
    <row r="352" s="71" customFormat="1"/>
    <row r="353" s="71" customFormat="1"/>
    <row r="354" s="71" customFormat="1"/>
    <row r="355" s="71" customFormat="1"/>
    <row r="356" s="71" customFormat="1"/>
    <row r="357" s="71" customFormat="1"/>
    <row r="358" s="71" customFormat="1"/>
    <row r="359" s="71" customFormat="1"/>
    <row r="360" s="71" customFormat="1"/>
    <row r="361" s="71" customFormat="1"/>
    <row r="362" s="71" customFormat="1"/>
    <row r="363" s="71" customFormat="1"/>
    <row r="364" s="71" customFormat="1"/>
    <row r="365" s="71" customFormat="1"/>
    <row r="366" s="71" customFormat="1"/>
    <row r="367" s="71" customFormat="1"/>
    <row r="368" s="71" customFormat="1"/>
    <row r="369" s="71" customFormat="1"/>
    <row r="370" s="71" customFormat="1"/>
    <row r="371" s="71" customFormat="1"/>
    <row r="372" s="71" customFormat="1"/>
    <row r="373" s="71" customFormat="1"/>
    <row r="374" s="71" customFormat="1"/>
    <row r="375" s="71" customFormat="1"/>
    <row r="376" s="71" customFormat="1"/>
    <row r="377" s="71" customFormat="1"/>
    <row r="378" s="71" customFormat="1"/>
    <row r="379" s="71" customFormat="1"/>
    <row r="380" s="71" customFormat="1"/>
    <row r="381" s="71" customFormat="1"/>
    <row r="382" s="71" customFormat="1"/>
    <row r="383" s="71" customFormat="1"/>
    <row r="384" s="71" customFormat="1"/>
    <row r="385" s="71" customFormat="1"/>
    <row r="386" s="71" customFormat="1"/>
    <row r="387" s="71" customFormat="1"/>
    <row r="388" s="71" customFormat="1"/>
    <row r="389" s="71" customFormat="1"/>
    <row r="390" s="71" customFormat="1"/>
    <row r="391" s="71" customFormat="1"/>
    <row r="392" s="71" customFormat="1"/>
    <row r="393" s="71" customFormat="1"/>
    <row r="394" s="71" customFormat="1"/>
    <row r="395" s="71" customFormat="1"/>
    <row r="396" s="71" customFormat="1"/>
    <row r="397" s="71" customFormat="1"/>
    <row r="398" s="71" customFormat="1"/>
    <row r="399" s="71" customFormat="1"/>
    <row r="400" s="71" customFormat="1"/>
    <row r="401" s="71" customFormat="1"/>
    <row r="402" s="71" customFormat="1"/>
    <row r="403" s="71" customFormat="1"/>
    <row r="404" s="71" customFormat="1"/>
    <row r="405" s="71" customFormat="1"/>
    <row r="406" s="71" customFormat="1"/>
    <row r="407" s="71" customFormat="1"/>
    <row r="408" s="71" customFormat="1"/>
    <row r="409" s="71" customFormat="1"/>
    <row r="410" s="71" customFormat="1"/>
    <row r="411" s="71" customFormat="1"/>
    <row r="412" s="71" customFormat="1"/>
    <row r="413" s="71" customFormat="1"/>
    <row r="414" s="71" customFormat="1"/>
    <row r="415" s="71" customFormat="1"/>
    <row r="416" s="71" customFormat="1"/>
    <row r="417" s="71" customFormat="1"/>
    <row r="418" s="71" customFormat="1"/>
    <row r="419" s="71" customFormat="1"/>
    <row r="420" s="71" customFormat="1"/>
    <row r="421" s="71" customFormat="1"/>
    <row r="422" s="71" customFormat="1"/>
    <row r="423" s="71" customFormat="1"/>
    <row r="424" s="71" customFormat="1"/>
    <row r="425" s="71" customFormat="1"/>
    <row r="426" s="71" customFormat="1"/>
    <row r="427" s="71" customFormat="1"/>
    <row r="428" s="71" customFormat="1"/>
    <row r="429" s="71" customFormat="1"/>
    <row r="430" s="71" customFormat="1"/>
    <row r="431" s="71" customFormat="1"/>
    <row r="432" s="71" customFormat="1"/>
  </sheetData>
  <sheetProtection password="9929" sheet="1" objects="1" scenarios="1"/>
  <dataConsolidate/>
  <mergeCells count="17">
    <mergeCell ref="D3:E3"/>
    <mergeCell ref="F3:G3"/>
    <mergeCell ref="I3:J3"/>
    <mergeCell ref="K3:L3"/>
    <mergeCell ref="A1:B1"/>
    <mergeCell ref="A3:A4"/>
    <mergeCell ref="B3:B4"/>
    <mergeCell ref="C3:C4"/>
    <mergeCell ref="C2:G2"/>
    <mergeCell ref="D1:M1"/>
    <mergeCell ref="Y3:Z3"/>
    <mergeCell ref="M3:N3"/>
    <mergeCell ref="O3:P3"/>
    <mergeCell ref="Q3:R3"/>
    <mergeCell ref="S3:T3"/>
    <mergeCell ref="U3:V3"/>
    <mergeCell ref="W3:X3"/>
  </mergeCells>
  <conditionalFormatting sqref="H45:H47">
    <cfRule type="containsText" dxfId="42" priority="3" stopIfTrue="1" operator="containsText" text="PĀRSNIEGTAS IZMAKSAS">
      <formula>NOT(ISERROR(SEARCH("PĀRSNIEGTAS IZMAKSAS",H45)))</formula>
    </cfRule>
  </conditionalFormatting>
  <conditionalFormatting sqref="H12">
    <cfRule type="containsText" dxfId="41" priority="2" stopIfTrue="1" operator="containsText" text="PĀRSNIEGTAS IZMAKSAS">
      <formula>NOT(ISERROR(SEARCH("PĀRSNIEGTAS IZMAKSAS",H12)))</formula>
    </cfRule>
  </conditionalFormatting>
  <conditionalFormatting sqref="H13:H14">
    <cfRule type="containsText" dxfId="40" priority="1" stopIfTrue="1" operator="containsText" text="PĀRSNIEGTAS IZMAKSAS">
      <formula>NOT(ISERROR(SEARCH("PĀRSNIEGTAS IZMAKSAS",H13)))</formula>
    </cfRule>
  </conditionalFormatting>
  <conditionalFormatting sqref="D5:D6 G6 H5 H7 H16:H18 H20:H24 H28:H31 H33:H36 H39:H42 H49:H51 H53:H54">
    <cfRule type="containsText" dxfId="39" priority="5" stopIfTrue="1" operator="containsText" text="PĀRSNIEGTAS IZMAKSAS">
      <formula>NOT(ISERROR(SEARCH("PĀRSNIEGTAS IZMAKSAS",D5)))</formula>
    </cfRule>
  </conditionalFormatting>
  <conditionalFormatting sqref="H9">
    <cfRule type="containsText" dxfId="38" priority="4" stopIfTrue="1" operator="containsText" text="PĀRSNIEGTAS IZMAKSAS">
      <formula>NOT(ISERROR(SEARCH("PĀRSNIEGTAS IZMAKSAS",H9)))</formula>
    </cfRule>
  </conditionalFormatting>
  <dataValidations count="1">
    <dataValidation allowBlank="1" showInputMessage="1" showErrorMessage="1" promptTitle="izveelies" sqref="C5:C54"/>
  </dataValidations>
  <hyperlinks>
    <hyperlink ref="I2" r:id="rId1" display="Saite VBD noteikšanai"/>
  </hyperlinks>
  <pageMargins left="0.7" right="0.7" top="0.75" bottom="0.75" header="0.3" footer="0.3"/>
  <pageSetup paperSize="9" scale="54" orientation="landscape" r:id="rId2"/>
  <legacyDrawing r:id="rId3"/>
</worksheet>
</file>

<file path=xl/worksheets/sheet5.xml><?xml version="1.0" encoding="utf-8"?>
<worksheet xmlns="http://schemas.openxmlformats.org/spreadsheetml/2006/main" xmlns:r="http://schemas.openxmlformats.org/officeDocument/2006/relationships">
  <sheetPr codeName="Sheet2">
    <tabColor theme="6"/>
    <pageSetUpPr fitToPage="1"/>
  </sheetPr>
  <dimension ref="A1:BQ432"/>
  <sheetViews>
    <sheetView showGridLines="0" zoomScale="80" zoomScaleNormal="80" workbookViewId="0">
      <pane xSplit="2" ySplit="4" topLeftCell="C5" activePane="bottomRight" state="frozen"/>
      <selection pane="topRight" activeCell="C1" sqref="C1"/>
      <selection pane="bottomLeft" activeCell="A5" sqref="A5"/>
      <selection pane="bottomRight" sqref="A1:B1"/>
    </sheetView>
  </sheetViews>
  <sheetFormatPr defaultRowHeight="12.75"/>
  <cols>
    <col min="1" max="1" width="7.7109375" style="39" customWidth="1"/>
    <col min="2" max="2" width="64.140625" style="39" customWidth="1"/>
    <col min="3" max="3" width="10.28515625" style="39" customWidth="1"/>
    <col min="4" max="4" width="12.140625" style="39" customWidth="1"/>
    <col min="5" max="5" width="8.5703125" style="39" customWidth="1"/>
    <col min="6" max="6" width="12.140625" style="39" customWidth="1"/>
    <col min="7" max="7" width="13.28515625" style="39" customWidth="1"/>
    <col min="8" max="8" width="12.42578125" style="39" customWidth="1"/>
    <col min="9" max="9" width="12.85546875" style="39" customWidth="1"/>
    <col min="10" max="10" width="12.85546875" style="39" hidden="1" customWidth="1"/>
    <col min="11" max="11" width="11.28515625" style="39" customWidth="1"/>
    <col min="12" max="12" width="11.28515625" style="39" hidden="1" customWidth="1"/>
    <col min="13" max="13" width="11.28515625" style="39" customWidth="1"/>
    <col min="14" max="14" width="11.28515625" style="39" hidden="1" customWidth="1"/>
    <col min="15" max="15" width="11.28515625" style="39" customWidth="1"/>
    <col min="16" max="16" width="11.28515625" style="39" hidden="1" customWidth="1"/>
    <col min="17" max="17" width="11.28515625" style="39" customWidth="1"/>
    <col min="18" max="18" width="11.28515625" style="39" hidden="1" customWidth="1"/>
    <col min="19" max="19" width="11.28515625" style="39" customWidth="1"/>
    <col min="20" max="20" width="11.28515625" style="39" hidden="1" customWidth="1"/>
    <col min="21" max="21" width="11.28515625" style="39" customWidth="1"/>
    <col min="22" max="22" width="11.28515625" style="39" hidden="1" customWidth="1"/>
    <col min="23" max="23" width="11.28515625" style="39" customWidth="1"/>
    <col min="24" max="24" width="11.28515625" style="39" hidden="1" customWidth="1"/>
    <col min="25" max="25" width="11.28515625" style="39" customWidth="1"/>
    <col min="26" max="26" width="11.28515625" style="39" hidden="1" customWidth="1"/>
    <col min="27" max="69" width="9.140625" style="71"/>
    <col min="70" max="16384" width="9.140625" style="39"/>
  </cols>
  <sheetData>
    <row r="1" spans="1:69" s="514" customFormat="1" ht="27" customHeight="1">
      <c r="A1" s="886" t="s">
        <v>578</v>
      </c>
      <c r="B1" s="886"/>
      <c r="C1" s="513"/>
      <c r="D1" s="881" t="s">
        <v>594</v>
      </c>
      <c r="E1" s="881"/>
      <c r="F1" s="881"/>
      <c r="G1" s="881"/>
      <c r="H1" s="881"/>
      <c r="I1" s="881"/>
      <c r="J1" s="881"/>
      <c r="K1" s="881"/>
      <c r="L1" s="881"/>
      <c r="M1" s="881"/>
      <c r="N1" s="513"/>
      <c r="O1" s="513"/>
      <c r="P1" s="513"/>
      <c r="Q1" s="513"/>
      <c r="R1" s="513"/>
      <c r="S1" s="513"/>
      <c r="T1" s="513"/>
      <c r="U1" s="513"/>
      <c r="V1" s="513"/>
      <c r="W1" s="513"/>
      <c r="X1" s="513"/>
      <c r="Y1" s="513"/>
      <c r="Z1" s="513"/>
      <c r="AA1" s="513"/>
      <c r="AB1" s="513"/>
      <c r="AC1" s="513"/>
      <c r="AD1" s="513"/>
      <c r="AE1" s="513"/>
      <c r="AF1" s="513"/>
      <c r="AG1" s="513"/>
      <c r="AH1" s="513"/>
      <c r="AI1" s="513"/>
      <c r="AJ1" s="513"/>
      <c r="AK1" s="513"/>
      <c r="AL1" s="513"/>
      <c r="AM1" s="513"/>
      <c r="AN1" s="513"/>
      <c r="AO1" s="513"/>
      <c r="AP1" s="513"/>
      <c r="AQ1" s="513"/>
      <c r="AR1" s="513"/>
      <c r="AS1" s="513"/>
      <c r="AT1" s="513"/>
      <c r="AU1" s="513"/>
      <c r="AV1" s="513"/>
      <c r="AW1" s="513"/>
      <c r="AX1" s="513"/>
      <c r="AY1" s="513"/>
      <c r="AZ1" s="513"/>
      <c r="BA1" s="513"/>
      <c r="BB1" s="513"/>
      <c r="BC1" s="513"/>
      <c r="BD1" s="513"/>
      <c r="BE1" s="513"/>
      <c r="BF1" s="513"/>
      <c r="BG1" s="513"/>
      <c r="BH1" s="513"/>
      <c r="BI1" s="513"/>
      <c r="BJ1" s="513"/>
      <c r="BK1" s="513"/>
      <c r="BL1" s="513"/>
      <c r="BM1" s="513"/>
      <c r="BN1" s="513"/>
      <c r="BO1" s="513"/>
      <c r="BP1" s="513"/>
      <c r="BQ1" s="513"/>
    </row>
    <row r="2" spans="1:69" ht="24.95" customHeight="1">
      <c r="A2" s="887" t="s">
        <v>421</v>
      </c>
      <c r="B2" s="887"/>
      <c r="C2" s="884" t="s">
        <v>441</v>
      </c>
      <c r="D2" s="884"/>
      <c r="E2" s="884"/>
      <c r="F2" s="884"/>
      <c r="G2" s="885"/>
      <c r="H2" s="512"/>
      <c r="I2" s="516" t="s">
        <v>595</v>
      </c>
      <c r="J2" s="71"/>
      <c r="K2" s="71"/>
      <c r="L2" s="71"/>
      <c r="M2" s="71"/>
      <c r="N2" s="71"/>
      <c r="O2" s="71"/>
      <c r="P2" s="71"/>
      <c r="Q2" s="71"/>
      <c r="R2" s="71"/>
      <c r="S2" s="71"/>
      <c r="T2" s="71"/>
      <c r="U2" s="71"/>
      <c r="V2" s="71"/>
      <c r="W2" s="71"/>
      <c r="X2" s="71"/>
      <c r="Y2" s="71"/>
      <c r="Z2" s="71"/>
    </row>
    <row r="3" spans="1:69" ht="30" customHeight="1">
      <c r="A3" s="882" t="s">
        <v>161</v>
      </c>
      <c r="B3" s="883" t="s">
        <v>185</v>
      </c>
      <c r="C3" s="880" t="s">
        <v>562</v>
      </c>
      <c r="D3" s="879" t="s">
        <v>186</v>
      </c>
      <c r="E3" s="879"/>
      <c r="F3" s="879" t="s">
        <v>203</v>
      </c>
      <c r="G3" s="879"/>
      <c r="H3" s="517"/>
      <c r="I3" s="880" t="s">
        <v>362</v>
      </c>
      <c r="J3" s="880"/>
      <c r="K3" s="879">
        <f>'Dati par projektu, instrukcija'!C9</f>
        <v>0</v>
      </c>
      <c r="L3" s="879"/>
      <c r="M3" s="878">
        <f>K3+1</f>
        <v>1</v>
      </c>
      <c r="N3" s="878"/>
      <c r="O3" s="876">
        <f t="shared" ref="O3" si="0">M3+1</f>
        <v>2</v>
      </c>
      <c r="P3" s="877"/>
      <c r="Q3" s="876">
        <f t="shared" ref="Q3" si="1">O3+1</f>
        <v>3</v>
      </c>
      <c r="R3" s="877"/>
      <c r="S3" s="876">
        <f t="shared" ref="S3" si="2">Q3+1</f>
        <v>4</v>
      </c>
      <c r="T3" s="877"/>
      <c r="U3" s="876">
        <f>S3+1</f>
        <v>5</v>
      </c>
      <c r="V3" s="877"/>
      <c r="W3" s="876">
        <f t="shared" ref="W3" si="3">U3+1</f>
        <v>6</v>
      </c>
      <c r="X3" s="877"/>
      <c r="Y3" s="876">
        <f t="shared" ref="Y3" si="4">W3+1</f>
        <v>7</v>
      </c>
      <c r="Z3" s="877"/>
      <c r="AF3" s="518"/>
      <c r="AG3" s="518"/>
      <c r="AH3" s="518"/>
      <c r="AI3" s="518"/>
      <c r="AJ3" s="518"/>
      <c r="AK3" s="518"/>
      <c r="AL3" s="518"/>
      <c r="AM3" s="518"/>
      <c r="AN3" s="518"/>
      <c r="AO3" s="518"/>
      <c r="AP3" s="518"/>
      <c r="AQ3" s="518"/>
      <c r="AR3" s="518"/>
      <c r="AS3" s="518"/>
      <c r="AT3" s="518"/>
      <c r="AU3" s="518"/>
      <c r="AW3" s="519">
        <v>0.55000000000000004</v>
      </c>
    </row>
    <row r="4" spans="1:69" ht="38.25">
      <c r="A4" s="882"/>
      <c r="B4" s="883" t="s">
        <v>189</v>
      </c>
      <c r="C4" s="880"/>
      <c r="D4" s="520" t="s">
        <v>178</v>
      </c>
      <c r="E4" s="520" t="s">
        <v>15</v>
      </c>
      <c r="F4" s="520" t="s">
        <v>187</v>
      </c>
      <c r="G4" s="520" t="s">
        <v>188</v>
      </c>
      <c r="H4" s="517" t="s">
        <v>206</v>
      </c>
      <c r="I4" s="521" t="s">
        <v>204</v>
      </c>
      <c r="J4" s="521" t="s">
        <v>205</v>
      </c>
      <c r="K4" s="521" t="s">
        <v>204</v>
      </c>
      <c r="L4" s="521" t="s">
        <v>205</v>
      </c>
      <c r="M4" s="521" t="s">
        <v>204</v>
      </c>
      <c r="N4" s="521" t="s">
        <v>205</v>
      </c>
      <c r="O4" s="521" t="s">
        <v>204</v>
      </c>
      <c r="P4" s="521" t="s">
        <v>205</v>
      </c>
      <c r="Q4" s="521" t="s">
        <v>204</v>
      </c>
      <c r="R4" s="521" t="s">
        <v>205</v>
      </c>
      <c r="S4" s="521" t="s">
        <v>204</v>
      </c>
      <c r="T4" s="521" t="s">
        <v>205</v>
      </c>
      <c r="U4" s="521" t="s">
        <v>204</v>
      </c>
      <c r="V4" s="521" t="s">
        <v>205</v>
      </c>
      <c r="W4" s="521" t="s">
        <v>204</v>
      </c>
      <c r="X4" s="521" t="s">
        <v>205</v>
      </c>
      <c r="Y4" s="521" t="s">
        <v>204</v>
      </c>
      <c r="Z4" s="521" t="s">
        <v>205</v>
      </c>
      <c r="AF4" s="518"/>
      <c r="AG4" s="518"/>
      <c r="AH4" s="518"/>
      <c r="AI4" s="518"/>
      <c r="AJ4" s="518"/>
      <c r="AK4" s="518"/>
      <c r="AL4" s="518"/>
      <c r="AM4" s="518"/>
      <c r="AN4" s="518"/>
      <c r="AO4" s="518"/>
      <c r="AP4" s="518"/>
      <c r="AQ4" s="518"/>
      <c r="AR4" s="518"/>
      <c r="AS4" s="518"/>
      <c r="AT4" s="518"/>
      <c r="AU4" s="518"/>
      <c r="AW4" s="519">
        <v>0.45</v>
      </c>
    </row>
    <row r="5" spans="1:69" s="34" customFormat="1" ht="13.5" customHeight="1">
      <c r="A5" s="522">
        <v>1</v>
      </c>
      <c r="B5" s="523" t="s">
        <v>434</v>
      </c>
      <c r="C5" s="524">
        <v>0.85</v>
      </c>
      <c r="D5" s="525">
        <f>IF(C5="IZVĒLIETIES!","norādiet likmi!",F5+G5)</f>
        <v>0</v>
      </c>
      <c r="E5" s="526" t="e">
        <f>D5/$D$55</f>
        <v>#DIV/0!</v>
      </c>
      <c r="F5" s="527">
        <f>ROUND(I5+K5+M5+O5+Q5+S5+U5+W5+Y5,2)</f>
        <v>0</v>
      </c>
      <c r="G5" s="527">
        <f>ROUND(J5+L5+N5+P5+R5+T5+V5+X5+Z5,2)</f>
        <v>0</v>
      </c>
      <c r="H5" s="528" t="e">
        <f>IF(C5&lt;1,F5*C5*'17.PIV 4. pielikums finanšu an.'!$C$22,0)</f>
        <v>#DIV/0!</v>
      </c>
      <c r="I5" s="374"/>
      <c r="J5" s="374"/>
      <c r="K5" s="374"/>
      <c r="L5" s="374"/>
      <c r="M5" s="374"/>
      <c r="N5" s="374"/>
      <c r="O5" s="374"/>
      <c r="P5" s="374"/>
      <c r="Q5" s="374"/>
      <c r="R5" s="374"/>
      <c r="S5" s="374"/>
      <c r="T5" s="374"/>
      <c r="U5" s="374"/>
      <c r="V5" s="374"/>
      <c r="W5" s="374"/>
      <c r="X5" s="374"/>
      <c r="Y5" s="374"/>
      <c r="Z5" s="529"/>
      <c r="AA5" s="71"/>
      <c r="AB5" s="71"/>
      <c r="AC5" s="71"/>
      <c r="AD5" s="71"/>
      <c r="AE5" s="71"/>
      <c r="AF5" s="518"/>
      <c r="AG5" s="518"/>
      <c r="AH5" s="518"/>
      <c r="AI5" s="518"/>
      <c r="AJ5" s="518"/>
      <c r="AK5" s="518"/>
      <c r="AL5" s="518"/>
      <c r="AM5" s="518"/>
      <c r="AN5" s="518"/>
      <c r="AO5" s="518"/>
      <c r="AP5" s="518"/>
      <c r="AQ5" s="518"/>
      <c r="AR5" s="518"/>
      <c r="AS5" s="518"/>
      <c r="AT5" s="518"/>
      <c r="AU5" s="518"/>
      <c r="AV5" s="71"/>
      <c r="AW5" s="519">
        <v>0.35</v>
      </c>
      <c r="AX5" s="71"/>
      <c r="AY5" s="71"/>
      <c r="AZ5" s="71"/>
      <c r="BA5" s="71"/>
      <c r="BB5" s="71"/>
      <c r="BC5" s="71"/>
      <c r="BD5" s="71"/>
      <c r="BE5" s="71"/>
      <c r="BF5" s="71"/>
      <c r="BG5" s="71"/>
      <c r="BH5" s="71"/>
      <c r="BI5" s="71"/>
      <c r="BJ5" s="71"/>
      <c r="BK5" s="71"/>
      <c r="BL5" s="71"/>
      <c r="BM5" s="71"/>
      <c r="BN5" s="71"/>
      <c r="BO5" s="71"/>
      <c r="BP5" s="71"/>
      <c r="BQ5" s="71"/>
    </row>
    <row r="6" spans="1:69" ht="13.5" customHeight="1">
      <c r="A6" s="522">
        <v>2</v>
      </c>
      <c r="B6" s="523" t="s">
        <v>213</v>
      </c>
      <c r="C6" s="524">
        <v>0.85</v>
      </c>
      <c r="D6" s="525">
        <f>SUM(D7:D7)</f>
        <v>0</v>
      </c>
      <c r="E6" s="526" t="e">
        <f>D6/$D$55</f>
        <v>#DIV/0!</v>
      </c>
      <c r="F6" s="527">
        <f t="shared" ref="F6:G54" si="5">ROUND(I6+K6+M6+O6+Q6+S6+U6+W6+Y6,2)</f>
        <v>0</v>
      </c>
      <c r="G6" s="525">
        <f t="shared" si="5"/>
        <v>0</v>
      </c>
      <c r="H6" s="530" t="e">
        <f>SUM(H7)</f>
        <v>#DIV/0!</v>
      </c>
      <c r="I6" s="530">
        <f>SUM(I7)</f>
        <v>0</v>
      </c>
      <c r="J6" s="530">
        <f t="shared" ref="J6:Y6" si="6">SUM(J7)</f>
        <v>0</v>
      </c>
      <c r="K6" s="530">
        <f t="shared" si="6"/>
        <v>0</v>
      </c>
      <c r="L6" s="530">
        <f t="shared" si="6"/>
        <v>0</v>
      </c>
      <c r="M6" s="530">
        <f t="shared" si="6"/>
        <v>0</v>
      </c>
      <c r="N6" s="530">
        <f t="shared" si="6"/>
        <v>0</v>
      </c>
      <c r="O6" s="530">
        <f t="shared" si="6"/>
        <v>0</v>
      </c>
      <c r="P6" s="530">
        <f t="shared" si="6"/>
        <v>0</v>
      </c>
      <c r="Q6" s="530">
        <f t="shared" si="6"/>
        <v>0</v>
      </c>
      <c r="R6" s="530">
        <f t="shared" si="6"/>
        <v>0</v>
      </c>
      <c r="S6" s="530">
        <f t="shared" si="6"/>
        <v>0</v>
      </c>
      <c r="T6" s="530">
        <f t="shared" si="6"/>
        <v>0</v>
      </c>
      <c r="U6" s="530">
        <f t="shared" si="6"/>
        <v>0</v>
      </c>
      <c r="V6" s="530">
        <f t="shared" si="6"/>
        <v>0</v>
      </c>
      <c r="W6" s="530">
        <f t="shared" si="6"/>
        <v>0</v>
      </c>
      <c r="X6" s="530">
        <f t="shared" si="6"/>
        <v>0</v>
      </c>
      <c r="Y6" s="530">
        <f t="shared" si="6"/>
        <v>0</v>
      </c>
      <c r="Z6" s="530">
        <f t="shared" ref="Z6" si="7">SUM(Z7)</f>
        <v>0</v>
      </c>
      <c r="AF6" s="518"/>
      <c r="AG6" s="518"/>
      <c r="AH6" s="518"/>
      <c r="AI6" s="518"/>
      <c r="AJ6" s="518"/>
      <c r="AK6" s="518"/>
      <c r="AL6" s="518"/>
      <c r="AM6" s="518"/>
      <c r="AN6" s="518"/>
      <c r="AO6" s="518"/>
      <c r="AP6" s="518"/>
      <c r="AQ6" s="518"/>
      <c r="AR6" s="518"/>
      <c r="AS6" s="518"/>
      <c r="AT6" s="518"/>
      <c r="AU6" s="518"/>
      <c r="AW6" s="243"/>
    </row>
    <row r="7" spans="1:69" ht="13.5" customHeight="1">
      <c r="A7" s="531" t="s">
        <v>14</v>
      </c>
      <c r="B7" s="532" t="s">
        <v>443</v>
      </c>
      <c r="C7" s="524">
        <v>0.85</v>
      </c>
      <c r="D7" s="528">
        <f>IF(C7="IZVĒLIETIES!","norādiet likmi!",F7+G7)</f>
        <v>0</v>
      </c>
      <c r="E7" s="526" t="e">
        <f>D7/$D$55</f>
        <v>#DIV/0!</v>
      </c>
      <c r="F7" s="527">
        <f t="shared" si="5"/>
        <v>0</v>
      </c>
      <c r="G7" s="528">
        <f t="shared" si="5"/>
        <v>0</v>
      </c>
      <c r="H7" s="528" t="e">
        <f>IF(C7&lt;1,F7*C7*'17.PIV 4. pielikums finanšu an.'!$C$22,0)</f>
        <v>#DIV/0!</v>
      </c>
      <c r="I7" s="375"/>
      <c r="J7" s="375"/>
      <c r="K7" s="375"/>
      <c r="L7" s="375"/>
      <c r="M7" s="375"/>
      <c r="N7" s="375"/>
      <c r="O7" s="375"/>
      <c r="P7" s="375"/>
      <c r="Q7" s="375"/>
      <c r="R7" s="375"/>
      <c r="S7" s="375"/>
      <c r="T7" s="375"/>
      <c r="U7" s="375"/>
      <c r="V7" s="375"/>
      <c r="W7" s="375"/>
      <c r="X7" s="375"/>
      <c r="Y7" s="375"/>
      <c r="Z7" s="533"/>
      <c r="AF7" s="518"/>
      <c r="AG7" s="518"/>
      <c r="AH7" s="518"/>
      <c r="AI7" s="518"/>
      <c r="AJ7" s="518"/>
      <c r="AK7" s="518"/>
      <c r="AL7" s="518"/>
      <c r="AM7" s="518"/>
      <c r="AN7" s="518"/>
      <c r="AO7" s="518"/>
      <c r="AP7" s="518"/>
      <c r="AQ7" s="518"/>
      <c r="AR7" s="518"/>
      <c r="AS7" s="518"/>
      <c r="AT7" s="518"/>
      <c r="AU7" s="518"/>
      <c r="AW7" s="243"/>
    </row>
    <row r="8" spans="1:69" ht="13.5" customHeight="1">
      <c r="A8" s="534" t="s">
        <v>444</v>
      </c>
      <c r="B8" s="535" t="s">
        <v>214</v>
      </c>
      <c r="C8" s="524">
        <v>0.85</v>
      </c>
      <c r="D8" s="527">
        <f t="shared" ref="D8:D54" si="8">IF(C8="IZVĒLIETIES!","norādiet likmi!",F8+G8)</f>
        <v>0</v>
      </c>
      <c r="E8" s="526" t="e">
        <f>D8/$D$55</f>
        <v>#DIV/0!</v>
      </c>
      <c r="F8" s="527">
        <f t="shared" si="5"/>
        <v>0</v>
      </c>
      <c r="G8" s="528">
        <f>ROUND(J8+L8+N8+P8+R8+T8+V8+X8+Z8,2)</f>
        <v>0</v>
      </c>
      <c r="H8" s="536" t="e">
        <f>SUM(H9)</f>
        <v>#DIV/0!</v>
      </c>
      <c r="I8" s="536">
        <f>SUM(I9)</f>
        <v>0</v>
      </c>
      <c r="J8" s="536">
        <f t="shared" ref="J8:Y8" si="9">SUM(J9)</f>
        <v>0</v>
      </c>
      <c r="K8" s="536">
        <f t="shared" si="9"/>
        <v>0</v>
      </c>
      <c r="L8" s="536">
        <f t="shared" si="9"/>
        <v>0</v>
      </c>
      <c r="M8" s="536">
        <f t="shared" si="9"/>
        <v>0</v>
      </c>
      <c r="N8" s="536">
        <f t="shared" si="9"/>
        <v>0</v>
      </c>
      <c r="O8" s="536">
        <f t="shared" si="9"/>
        <v>0</v>
      </c>
      <c r="P8" s="536">
        <f t="shared" si="9"/>
        <v>0</v>
      </c>
      <c r="Q8" s="536">
        <f t="shared" si="9"/>
        <v>0</v>
      </c>
      <c r="R8" s="536">
        <f t="shared" si="9"/>
        <v>0</v>
      </c>
      <c r="S8" s="536">
        <f t="shared" si="9"/>
        <v>0</v>
      </c>
      <c r="T8" s="536">
        <f t="shared" si="9"/>
        <v>0</v>
      </c>
      <c r="U8" s="536">
        <f t="shared" si="9"/>
        <v>0</v>
      </c>
      <c r="V8" s="536">
        <f t="shared" si="9"/>
        <v>0</v>
      </c>
      <c r="W8" s="536">
        <f t="shared" si="9"/>
        <v>0</v>
      </c>
      <c r="X8" s="536">
        <f t="shared" si="9"/>
        <v>0</v>
      </c>
      <c r="Y8" s="536">
        <f t="shared" si="9"/>
        <v>0</v>
      </c>
      <c r="Z8" s="536">
        <f t="shared" ref="Z8" si="10">SUM(Z9)</f>
        <v>0</v>
      </c>
      <c r="AF8" s="518"/>
      <c r="AG8" s="518"/>
      <c r="AH8" s="518"/>
      <c r="AI8" s="518"/>
      <c r="AJ8" s="518"/>
      <c r="AK8" s="518"/>
      <c r="AL8" s="518"/>
      <c r="AM8" s="518"/>
      <c r="AN8" s="518"/>
      <c r="AO8" s="518"/>
      <c r="AP8" s="518"/>
      <c r="AQ8" s="518"/>
      <c r="AR8" s="518"/>
      <c r="AS8" s="518"/>
      <c r="AT8" s="518"/>
      <c r="AU8" s="518"/>
      <c r="AW8" s="243"/>
    </row>
    <row r="9" spans="1:69" ht="13.5" customHeight="1">
      <c r="A9" s="531" t="s">
        <v>33</v>
      </c>
      <c r="B9" s="537" t="s">
        <v>215</v>
      </c>
      <c r="C9" s="524">
        <v>0.85</v>
      </c>
      <c r="D9" s="527">
        <f t="shared" si="8"/>
        <v>0</v>
      </c>
      <c r="E9" s="526" t="e">
        <f>D9/$D$55</f>
        <v>#DIV/0!</v>
      </c>
      <c r="F9" s="527">
        <f t="shared" si="5"/>
        <v>0</v>
      </c>
      <c r="G9" s="528">
        <f t="shared" si="5"/>
        <v>0</v>
      </c>
      <c r="H9" s="528" t="e">
        <f>IF(C9&lt;1,F9*C9*'17.PIV 4. pielikums finanšu an.'!$C$22,0)</f>
        <v>#DIV/0!</v>
      </c>
      <c r="I9" s="375"/>
      <c r="J9" s="375"/>
      <c r="K9" s="375"/>
      <c r="L9" s="375"/>
      <c r="M9" s="375"/>
      <c r="N9" s="375"/>
      <c r="O9" s="375"/>
      <c r="P9" s="375"/>
      <c r="Q9" s="375"/>
      <c r="R9" s="375"/>
      <c r="S9" s="375"/>
      <c r="T9" s="375"/>
      <c r="U9" s="375"/>
      <c r="V9" s="375"/>
      <c r="W9" s="375"/>
      <c r="X9" s="375"/>
      <c r="Y9" s="375"/>
      <c r="Z9" s="533"/>
      <c r="AF9" s="518"/>
      <c r="AG9" s="518"/>
      <c r="AH9" s="518"/>
      <c r="AI9" s="518"/>
      <c r="AJ9" s="518"/>
      <c r="AK9" s="518"/>
      <c r="AL9" s="518"/>
      <c r="AM9" s="518"/>
      <c r="AN9" s="518"/>
      <c r="AO9" s="518"/>
      <c r="AP9" s="518"/>
      <c r="AQ9" s="518"/>
      <c r="AR9" s="518"/>
      <c r="AS9" s="518"/>
      <c r="AT9" s="518"/>
      <c r="AU9" s="518"/>
      <c r="AW9" s="243"/>
    </row>
    <row r="10" spans="1:69" ht="13.5" customHeight="1">
      <c r="A10" s="522" t="s">
        <v>445</v>
      </c>
      <c r="B10" s="538" t="s">
        <v>446</v>
      </c>
      <c r="C10" s="524">
        <v>0.85</v>
      </c>
      <c r="D10" s="527">
        <f t="shared" si="8"/>
        <v>0</v>
      </c>
      <c r="E10" s="526" t="e">
        <f t="shared" ref="E10:E14" si="11">D10/$D$55</f>
        <v>#DIV/0!</v>
      </c>
      <c r="F10" s="527">
        <f t="shared" si="5"/>
        <v>0</v>
      </c>
      <c r="G10" s="528">
        <f t="shared" si="5"/>
        <v>0</v>
      </c>
      <c r="H10" s="536" t="e">
        <f>SUM(H11,H15,H19)</f>
        <v>#DIV/0!</v>
      </c>
      <c r="I10" s="536">
        <f>SUM(I11,I15,I19)</f>
        <v>0</v>
      </c>
      <c r="J10" s="536">
        <f t="shared" ref="J10:Y10" si="12">SUM(J11,J15,J19)</f>
        <v>0</v>
      </c>
      <c r="K10" s="536">
        <f t="shared" si="12"/>
        <v>0</v>
      </c>
      <c r="L10" s="536">
        <f t="shared" si="12"/>
        <v>0</v>
      </c>
      <c r="M10" s="536">
        <f t="shared" si="12"/>
        <v>0</v>
      </c>
      <c r="N10" s="536">
        <f t="shared" si="12"/>
        <v>0</v>
      </c>
      <c r="O10" s="536">
        <f t="shared" si="12"/>
        <v>0</v>
      </c>
      <c r="P10" s="536">
        <f t="shared" si="12"/>
        <v>0</v>
      </c>
      <c r="Q10" s="536">
        <f t="shared" si="12"/>
        <v>0</v>
      </c>
      <c r="R10" s="536">
        <f t="shared" si="12"/>
        <v>0</v>
      </c>
      <c r="S10" s="536">
        <f t="shared" si="12"/>
        <v>0</v>
      </c>
      <c r="T10" s="536">
        <f t="shared" si="12"/>
        <v>0</v>
      </c>
      <c r="U10" s="536">
        <f t="shared" si="12"/>
        <v>0</v>
      </c>
      <c r="V10" s="536">
        <f t="shared" si="12"/>
        <v>0</v>
      </c>
      <c r="W10" s="536">
        <f t="shared" si="12"/>
        <v>0</v>
      </c>
      <c r="X10" s="536">
        <f t="shared" si="12"/>
        <v>0</v>
      </c>
      <c r="Y10" s="536">
        <f t="shared" si="12"/>
        <v>0</v>
      </c>
      <c r="Z10" s="536">
        <f t="shared" ref="Z10" si="13">SUM(Z15,Z19)</f>
        <v>0</v>
      </c>
      <c r="AF10" s="518"/>
      <c r="AG10" s="518"/>
      <c r="AH10" s="518"/>
      <c r="AI10" s="518"/>
      <c r="AJ10" s="518"/>
      <c r="AK10" s="518"/>
      <c r="AL10" s="518"/>
      <c r="AM10" s="518"/>
      <c r="AN10" s="518"/>
      <c r="AO10" s="518"/>
      <c r="AP10" s="518"/>
      <c r="AQ10" s="518"/>
      <c r="AR10" s="518"/>
      <c r="AS10" s="518"/>
      <c r="AT10" s="518"/>
      <c r="AU10" s="518"/>
      <c r="AW10" s="243"/>
    </row>
    <row r="11" spans="1:69" ht="13.5" customHeight="1">
      <c r="A11" s="522" t="s">
        <v>103</v>
      </c>
      <c r="B11" s="538" t="s">
        <v>590</v>
      </c>
      <c r="C11" s="524">
        <v>0.85</v>
      </c>
      <c r="D11" s="527">
        <f t="shared" si="8"/>
        <v>0</v>
      </c>
      <c r="E11" s="526" t="e">
        <f t="shared" si="11"/>
        <v>#DIV/0!</v>
      </c>
      <c r="F11" s="527">
        <f t="shared" si="5"/>
        <v>0</v>
      </c>
      <c r="G11" s="528">
        <f t="shared" si="5"/>
        <v>0</v>
      </c>
      <c r="H11" s="536" t="e">
        <f>SUM(H12:H14)</f>
        <v>#DIV/0!</v>
      </c>
      <c r="I11" s="536">
        <f>SUM(I12:I14)</f>
        <v>0</v>
      </c>
      <c r="J11" s="536">
        <f t="shared" ref="J11:Y11" si="14">SUM(J12:J14)</f>
        <v>0</v>
      </c>
      <c r="K11" s="536">
        <f t="shared" si="14"/>
        <v>0</v>
      </c>
      <c r="L11" s="536">
        <f t="shared" si="14"/>
        <v>0</v>
      </c>
      <c r="M11" s="536">
        <f t="shared" si="14"/>
        <v>0</v>
      </c>
      <c r="N11" s="536">
        <f t="shared" si="14"/>
        <v>0</v>
      </c>
      <c r="O11" s="536">
        <f t="shared" si="14"/>
        <v>0</v>
      </c>
      <c r="P11" s="536">
        <f t="shared" si="14"/>
        <v>0</v>
      </c>
      <c r="Q11" s="536">
        <f t="shared" si="14"/>
        <v>0</v>
      </c>
      <c r="R11" s="536">
        <f t="shared" si="14"/>
        <v>0</v>
      </c>
      <c r="S11" s="536">
        <f t="shared" si="14"/>
        <v>0</v>
      </c>
      <c r="T11" s="536">
        <f t="shared" si="14"/>
        <v>0</v>
      </c>
      <c r="U11" s="536">
        <f t="shared" si="14"/>
        <v>0</v>
      </c>
      <c r="V11" s="536">
        <f t="shared" si="14"/>
        <v>0</v>
      </c>
      <c r="W11" s="536">
        <f t="shared" si="14"/>
        <v>0</v>
      </c>
      <c r="X11" s="536">
        <f t="shared" si="14"/>
        <v>0</v>
      </c>
      <c r="Y11" s="536">
        <f t="shared" si="14"/>
        <v>0</v>
      </c>
      <c r="Z11" s="536"/>
      <c r="AF11" s="518"/>
      <c r="AG11" s="518"/>
      <c r="AH11" s="518"/>
      <c r="AI11" s="518"/>
      <c r="AJ11" s="518"/>
      <c r="AK11" s="518"/>
      <c r="AL11" s="518"/>
      <c r="AM11" s="518"/>
      <c r="AN11" s="518"/>
      <c r="AO11" s="518"/>
      <c r="AP11" s="518"/>
      <c r="AQ11" s="518"/>
      <c r="AR11" s="518"/>
      <c r="AS11" s="518"/>
      <c r="AT11" s="518"/>
      <c r="AU11" s="518"/>
      <c r="AW11" s="243"/>
    </row>
    <row r="12" spans="1:69" ht="13.5" customHeight="1">
      <c r="A12" s="531" t="s">
        <v>111</v>
      </c>
      <c r="B12" s="537" t="s">
        <v>589</v>
      </c>
      <c r="C12" s="524">
        <v>0.85</v>
      </c>
      <c r="D12" s="527">
        <f t="shared" si="8"/>
        <v>0</v>
      </c>
      <c r="E12" s="526" t="e">
        <f t="shared" si="11"/>
        <v>#DIV/0!</v>
      </c>
      <c r="F12" s="527">
        <f t="shared" si="5"/>
        <v>0</v>
      </c>
      <c r="G12" s="528">
        <f t="shared" si="5"/>
        <v>0</v>
      </c>
      <c r="H12" s="528" t="e">
        <f>IF(C12&lt;1,F12*C12*'17.PIV 4. pielikums finanšu an.'!$C$22,0)</f>
        <v>#DIV/0!</v>
      </c>
      <c r="I12" s="375"/>
      <c r="J12" s="375"/>
      <c r="K12" s="375"/>
      <c r="L12" s="375"/>
      <c r="M12" s="375"/>
      <c r="N12" s="375"/>
      <c r="O12" s="375"/>
      <c r="P12" s="375"/>
      <c r="Q12" s="375"/>
      <c r="R12" s="375"/>
      <c r="S12" s="375"/>
      <c r="T12" s="375"/>
      <c r="U12" s="375"/>
      <c r="V12" s="375"/>
      <c r="W12" s="375"/>
      <c r="X12" s="375"/>
      <c r="Y12" s="375"/>
      <c r="Z12" s="536"/>
      <c r="AF12" s="518"/>
      <c r="AG12" s="518"/>
      <c r="AH12" s="518"/>
      <c r="AI12" s="518"/>
      <c r="AJ12" s="518"/>
      <c r="AK12" s="518"/>
      <c r="AL12" s="518"/>
      <c r="AM12" s="518"/>
      <c r="AN12" s="518"/>
      <c r="AO12" s="518"/>
      <c r="AP12" s="518"/>
      <c r="AQ12" s="518"/>
      <c r="AR12" s="518"/>
      <c r="AS12" s="518"/>
      <c r="AT12" s="518"/>
      <c r="AU12" s="518"/>
      <c r="AW12" s="243"/>
    </row>
    <row r="13" spans="1:69" ht="13.5" customHeight="1">
      <c r="A13" s="531" t="s">
        <v>115</v>
      </c>
      <c r="B13" s="537" t="s">
        <v>591</v>
      </c>
      <c r="C13" s="524">
        <v>0.85</v>
      </c>
      <c r="D13" s="527">
        <f t="shared" si="8"/>
        <v>0</v>
      </c>
      <c r="E13" s="526" t="e">
        <f t="shared" si="11"/>
        <v>#DIV/0!</v>
      </c>
      <c r="F13" s="527">
        <f t="shared" si="5"/>
        <v>0</v>
      </c>
      <c r="G13" s="528">
        <f t="shared" si="5"/>
        <v>0</v>
      </c>
      <c r="H13" s="528" t="e">
        <f>IF(C13&lt;1,F13*C13*'17.PIV 4. pielikums finanšu an.'!$C$22,0)</f>
        <v>#DIV/0!</v>
      </c>
      <c r="I13" s="375"/>
      <c r="J13" s="375"/>
      <c r="K13" s="375"/>
      <c r="L13" s="375"/>
      <c r="M13" s="375"/>
      <c r="N13" s="375"/>
      <c r="O13" s="375"/>
      <c r="P13" s="375"/>
      <c r="Q13" s="375"/>
      <c r="R13" s="375"/>
      <c r="S13" s="375"/>
      <c r="T13" s="375"/>
      <c r="U13" s="375"/>
      <c r="V13" s="375"/>
      <c r="W13" s="375"/>
      <c r="X13" s="375"/>
      <c r="Y13" s="375"/>
      <c r="Z13" s="536"/>
      <c r="AF13" s="518"/>
      <c r="AG13" s="518"/>
      <c r="AH13" s="518"/>
      <c r="AI13" s="518"/>
      <c r="AJ13" s="518"/>
      <c r="AK13" s="518"/>
      <c r="AL13" s="518"/>
      <c r="AM13" s="518"/>
      <c r="AN13" s="518"/>
      <c r="AO13" s="518"/>
      <c r="AP13" s="518"/>
      <c r="AQ13" s="518"/>
      <c r="AR13" s="518"/>
      <c r="AS13" s="518"/>
      <c r="AT13" s="518"/>
      <c r="AU13" s="518"/>
      <c r="AW13" s="243"/>
    </row>
    <row r="14" spans="1:69" ht="13.5" customHeight="1">
      <c r="A14" s="531" t="s">
        <v>450</v>
      </c>
      <c r="B14" s="537" t="s">
        <v>592</v>
      </c>
      <c r="C14" s="524">
        <v>0.85</v>
      </c>
      <c r="D14" s="527">
        <f t="shared" si="8"/>
        <v>0</v>
      </c>
      <c r="E14" s="526" t="e">
        <f t="shared" si="11"/>
        <v>#DIV/0!</v>
      </c>
      <c r="F14" s="527">
        <f t="shared" si="5"/>
        <v>0</v>
      </c>
      <c r="G14" s="528">
        <f t="shared" si="5"/>
        <v>0</v>
      </c>
      <c r="H14" s="528" t="e">
        <f>IF(C14&lt;1,F14*C14*'17.PIV 4. pielikums finanšu an.'!$C$22,0)</f>
        <v>#DIV/0!</v>
      </c>
      <c r="I14" s="375"/>
      <c r="J14" s="375"/>
      <c r="K14" s="375"/>
      <c r="L14" s="375"/>
      <c r="M14" s="375"/>
      <c r="N14" s="375"/>
      <c r="O14" s="375"/>
      <c r="P14" s="375"/>
      <c r="Q14" s="375"/>
      <c r="R14" s="375"/>
      <c r="S14" s="375"/>
      <c r="T14" s="375"/>
      <c r="U14" s="375"/>
      <c r="V14" s="375"/>
      <c r="W14" s="375"/>
      <c r="X14" s="375"/>
      <c r="Y14" s="375"/>
      <c r="Z14" s="536"/>
      <c r="AF14" s="518"/>
      <c r="AG14" s="518"/>
      <c r="AH14" s="518"/>
      <c r="AI14" s="518"/>
      <c r="AJ14" s="518"/>
      <c r="AK14" s="518"/>
      <c r="AL14" s="518"/>
      <c r="AM14" s="518"/>
      <c r="AN14" s="518"/>
      <c r="AO14" s="518"/>
      <c r="AP14" s="518"/>
      <c r="AQ14" s="518"/>
      <c r="AR14" s="518"/>
      <c r="AS14" s="518"/>
      <c r="AT14" s="518"/>
      <c r="AU14" s="518"/>
      <c r="AW14" s="243"/>
    </row>
    <row r="15" spans="1:69" ht="13.5" customHeight="1">
      <c r="A15" s="522" t="s">
        <v>112</v>
      </c>
      <c r="B15" s="538" t="s">
        <v>447</v>
      </c>
      <c r="C15" s="524">
        <v>0.85</v>
      </c>
      <c r="D15" s="527">
        <f t="shared" si="8"/>
        <v>0</v>
      </c>
      <c r="E15" s="526" t="e">
        <f t="shared" ref="E15:E55" si="15">D15/$D$55</f>
        <v>#DIV/0!</v>
      </c>
      <c r="F15" s="527">
        <f t="shared" si="5"/>
        <v>0</v>
      </c>
      <c r="G15" s="528">
        <f t="shared" si="5"/>
        <v>0</v>
      </c>
      <c r="H15" s="536" t="e">
        <f>SUM(H16:H18)</f>
        <v>#DIV/0!</v>
      </c>
      <c r="I15" s="536">
        <f>SUM(I16:I18)</f>
        <v>0</v>
      </c>
      <c r="J15" s="536">
        <f t="shared" ref="J15:Y15" si="16">SUM(J16:J18)</f>
        <v>0</v>
      </c>
      <c r="K15" s="536">
        <f t="shared" si="16"/>
        <v>0</v>
      </c>
      <c r="L15" s="536">
        <f t="shared" si="16"/>
        <v>0</v>
      </c>
      <c r="M15" s="536">
        <f t="shared" si="16"/>
        <v>0</v>
      </c>
      <c r="N15" s="536">
        <f t="shared" si="16"/>
        <v>0</v>
      </c>
      <c r="O15" s="536">
        <f t="shared" si="16"/>
        <v>0</v>
      </c>
      <c r="P15" s="536">
        <f t="shared" si="16"/>
        <v>0</v>
      </c>
      <c r="Q15" s="536">
        <f t="shared" si="16"/>
        <v>0</v>
      </c>
      <c r="R15" s="536">
        <f t="shared" si="16"/>
        <v>0</v>
      </c>
      <c r="S15" s="536">
        <f t="shared" si="16"/>
        <v>0</v>
      </c>
      <c r="T15" s="536">
        <f t="shared" si="16"/>
        <v>0</v>
      </c>
      <c r="U15" s="536">
        <f t="shared" si="16"/>
        <v>0</v>
      </c>
      <c r="V15" s="536">
        <f t="shared" si="16"/>
        <v>0</v>
      </c>
      <c r="W15" s="536">
        <f t="shared" si="16"/>
        <v>0</v>
      </c>
      <c r="X15" s="536">
        <f t="shared" si="16"/>
        <v>0</v>
      </c>
      <c r="Y15" s="536">
        <f t="shared" si="16"/>
        <v>0</v>
      </c>
      <c r="Z15" s="536">
        <f t="shared" ref="Z15" si="17">SUM(Z16:Z18)</f>
        <v>0</v>
      </c>
      <c r="AF15" s="518"/>
      <c r="AG15" s="518"/>
      <c r="AH15" s="518"/>
      <c r="AI15" s="518"/>
      <c r="AJ15" s="518"/>
      <c r="AK15" s="518"/>
      <c r="AL15" s="518"/>
      <c r="AM15" s="518"/>
      <c r="AN15" s="518"/>
      <c r="AO15" s="518"/>
      <c r="AP15" s="518"/>
      <c r="AQ15" s="518"/>
      <c r="AR15" s="518"/>
      <c r="AS15" s="518"/>
      <c r="AT15" s="518"/>
      <c r="AU15" s="518"/>
      <c r="AW15" s="243"/>
    </row>
    <row r="16" spans="1:69" ht="13.5" customHeight="1">
      <c r="A16" s="531" t="s">
        <v>113</v>
      </c>
      <c r="B16" s="537" t="s">
        <v>448</v>
      </c>
      <c r="C16" s="524">
        <v>0.85</v>
      </c>
      <c r="D16" s="527">
        <f t="shared" si="8"/>
        <v>0</v>
      </c>
      <c r="E16" s="526" t="e">
        <f t="shared" si="15"/>
        <v>#DIV/0!</v>
      </c>
      <c r="F16" s="527">
        <f t="shared" si="5"/>
        <v>0</v>
      </c>
      <c r="G16" s="528">
        <f t="shared" si="5"/>
        <v>0</v>
      </c>
      <c r="H16" s="528" t="e">
        <f>IF(C16&lt;1,F16*C16*'17.PIV 4. pielikums finanšu an.'!$C$22,0)</f>
        <v>#DIV/0!</v>
      </c>
      <c r="I16" s="375"/>
      <c r="J16" s="375"/>
      <c r="K16" s="375"/>
      <c r="L16" s="375"/>
      <c r="M16" s="375"/>
      <c r="N16" s="375"/>
      <c r="O16" s="375"/>
      <c r="P16" s="375"/>
      <c r="Q16" s="375"/>
      <c r="R16" s="375"/>
      <c r="S16" s="375"/>
      <c r="T16" s="375"/>
      <c r="U16" s="375"/>
      <c r="V16" s="375"/>
      <c r="W16" s="375"/>
      <c r="X16" s="375"/>
      <c r="Y16" s="375"/>
      <c r="Z16" s="533"/>
      <c r="AF16" s="518"/>
      <c r="AG16" s="518"/>
      <c r="AH16" s="518"/>
      <c r="AI16" s="518"/>
      <c r="AJ16" s="518"/>
      <c r="AK16" s="518"/>
      <c r="AL16" s="518"/>
      <c r="AM16" s="518"/>
      <c r="AN16" s="518"/>
      <c r="AO16" s="518"/>
      <c r="AP16" s="518"/>
      <c r="AQ16" s="518"/>
      <c r="AR16" s="518"/>
      <c r="AS16" s="518"/>
      <c r="AT16" s="518"/>
      <c r="AU16" s="518"/>
      <c r="AW16" s="243"/>
    </row>
    <row r="17" spans="1:49" ht="13.5" customHeight="1">
      <c r="A17" s="531" t="s">
        <v>114</v>
      </c>
      <c r="B17" s="537" t="s">
        <v>449</v>
      </c>
      <c r="C17" s="524">
        <v>0.85</v>
      </c>
      <c r="D17" s="527">
        <f t="shared" si="8"/>
        <v>0</v>
      </c>
      <c r="E17" s="526" t="e">
        <f t="shared" si="15"/>
        <v>#DIV/0!</v>
      </c>
      <c r="F17" s="527">
        <f t="shared" si="5"/>
        <v>0</v>
      </c>
      <c r="G17" s="528">
        <f t="shared" si="5"/>
        <v>0</v>
      </c>
      <c r="H17" s="528" t="e">
        <f>IF(C17&lt;1,F17*C17*'17.PIV 4. pielikums finanšu an.'!$C$22,0)</f>
        <v>#DIV/0!</v>
      </c>
      <c r="I17" s="375"/>
      <c r="J17" s="375"/>
      <c r="K17" s="375"/>
      <c r="L17" s="375"/>
      <c r="M17" s="375"/>
      <c r="N17" s="375"/>
      <c r="O17" s="375"/>
      <c r="P17" s="375"/>
      <c r="Q17" s="375"/>
      <c r="R17" s="375"/>
      <c r="S17" s="375"/>
      <c r="T17" s="375"/>
      <c r="U17" s="375"/>
      <c r="V17" s="375"/>
      <c r="W17" s="375"/>
      <c r="X17" s="375"/>
      <c r="Y17" s="375"/>
      <c r="Z17" s="533"/>
      <c r="AF17" s="518"/>
      <c r="AG17" s="518"/>
      <c r="AH17" s="518"/>
      <c r="AI17" s="518"/>
      <c r="AJ17" s="518"/>
      <c r="AK17" s="518"/>
      <c r="AL17" s="518"/>
      <c r="AM17" s="518"/>
      <c r="AN17" s="518"/>
      <c r="AO17" s="518"/>
      <c r="AP17" s="518"/>
      <c r="AQ17" s="518"/>
      <c r="AR17" s="518"/>
      <c r="AS17" s="518"/>
      <c r="AT17" s="518"/>
      <c r="AU17" s="518"/>
      <c r="AW17" s="243"/>
    </row>
    <row r="18" spans="1:49" ht="13.5" customHeight="1">
      <c r="A18" s="531" t="s">
        <v>455</v>
      </c>
      <c r="B18" s="537" t="s">
        <v>451</v>
      </c>
      <c r="C18" s="524">
        <v>0.85</v>
      </c>
      <c r="D18" s="527">
        <f t="shared" si="8"/>
        <v>0</v>
      </c>
      <c r="E18" s="526" t="e">
        <f t="shared" si="15"/>
        <v>#DIV/0!</v>
      </c>
      <c r="F18" s="527">
        <f t="shared" si="5"/>
        <v>0</v>
      </c>
      <c r="G18" s="528">
        <f t="shared" si="5"/>
        <v>0</v>
      </c>
      <c r="H18" s="528" t="e">
        <f>IF(C18&lt;1,F18*C18*'17.PIV 4. pielikums finanšu an.'!$C$22,0)</f>
        <v>#DIV/0!</v>
      </c>
      <c r="I18" s="375"/>
      <c r="J18" s="375"/>
      <c r="K18" s="375"/>
      <c r="L18" s="375"/>
      <c r="M18" s="375"/>
      <c r="N18" s="375"/>
      <c r="O18" s="375"/>
      <c r="P18" s="375"/>
      <c r="Q18" s="375"/>
      <c r="R18" s="375"/>
      <c r="S18" s="375"/>
      <c r="T18" s="375"/>
      <c r="U18" s="375"/>
      <c r="V18" s="375"/>
      <c r="W18" s="375"/>
      <c r="X18" s="375"/>
      <c r="Y18" s="375"/>
      <c r="Z18" s="533"/>
      <c r="AF18" s="518"/>
      <c r="AG18" s="518"/>
      <c r="AH18" s="518"/>
      <c r="AI18" s="518"/>
      <c r="AJ18" s="518"/>
      <c r="AK18" s="518"/>
      <c r="AL18" s="518"/>
      <c r="AM18" s="518"/>
      <c r="AN18" s="518"/>
      <c r="AO18" s="518"/>
      <c r="AP18" s="518"/>
      <c r="AQ18" s="518"/>
      <c r="AR18" s="518"/>
      <c r="AS18" s="518"/>
      <c r="AT18" s="518"/>
      <c r="AU18" s="518"/>
      <c r="AW18" s="243"/>
    </row>
    <row r="19" spans="1:49" ht="13.5" customHeight="1">
      <c r="A19" s="522" t="s">
        <v>583</v>
      </c>
      <c r="B19" s="538" t="s">
        <v>452</v>
      </c>
      <c r="C19" s="524">
        <v>0.85</v>
      </c>
      <c r="D19" s="527">
        <f t="shared" si="8"/>
        <v>0</v>
      </c>
      <c r="E19" s="526" t="e">
        <f t="shared" si="15"/>
        <v>#DIV/0!</v>
      </c>
      <c r="F19" s="527">
        <f t="shared" si="5"/>
        <v>0</v>
      </c>
      <c r="G19" s="528">
        <f t="shared" si="5"/>
        <v>0</v>
      </c>
      <c r="H19" s="536" t="e">
        <f>SUM(H20:H24)</f>
        <v>#DIV/0!</v>
      </c>
      <c r="I19" s="536">
        <f>SUM(I20:I24)</f>
        <v>0</v>
      </c>
      <c r="J19" s="536">
        <f t="shared" ref="J19:Y19" si="18">SUM(J20:J24)</f>
        <v>0</v>
      </c>
      <c r="K19" s="536">
        <f t="shared" si="18"/>
        <v>0</v>
      </c>
      <c r="L19" s="536">
        <f t="shared" si="18"/>
        <v>0</v>
      </c>
      <c r="M19" s="536">
        <f t="shared" si="18"/>
        <v>0</v>
      </c>
      <c r="N19" s="536">
        <f t="shared" si="18"/>
        <v>0</v>
      </c>
      <c r="O19" s="536">
        <f t="shared" si="18"/>
        <v>0</v>
      </c>
      <c r="P19" s="536">
        <f t="shared" si="18"/>
        <v>0</v>
      </c>
      <c r="Q19" s="536">
        <f t="shared" si="18"/>
        <v>0</v>
      </c>
      <c r="R19" s="536">
        <f t="shared" si="18"/>
        <v>0</v>
      </c>
      <c r="S19" s="536">
        <f t="shared" si="18"/>
        <v>0</v>
      </c>
      <c r="T19" s="536">
        <f t="shared" si="18"/>
        <v>0</v>
      </c>
      <c r="U19" s="536">
        <f t="shared" si="18"/>
        <v>0</v>
      </c>
      <c r="V19" s="536">
        <f t="shared" si="18"/>
        <v>0</v>
      </c>
      <c r="W19" s="536">
        <f t="shared" si="18"/>
        <v>0</v>
      </c>
      <c r="X19" s="536">
        <f t="shared" si="18"/>
        <v>0</v>
      </c>
      <c r="Y19" s="536">
        <f t="shared" si="18"/>
        <v>0</v>
      </c>
      <c r="Z19" s="536">
        <f t="shared" ref="Z19" si="19">SUM(Z20:Z24)</f>
        <v>0</v>
      </c>
      <c r="AF19" s="518"/>
      <c r="AG19" s="518"/>
      <c r="AH19" s="518"/>
      <c r="AI19" s="518"/>
      <c r="AJ19" s="518"/>
      <c r="AK19" s="518"/>
      <c r="AL19" s="518"/>
      <c r="AM19" s="518"/>
      <c r="AN19" s="518"/>
      <c r="AO19" s="518"/>
      <c r="AP19" s="518"/>
      <c r="AQ19" s="518"/>
      <c r="AR19" s="518"/>
      <c r="AS19" s="518"/>
      <c r="AT19" s="518"/>
      <c r="AU19" s="518"/>
      <c r="AW19" s="243"/>
    </row>
    <row r="20" spans="1:49" ht="13.5" customHeight="1">
      <c r="A20" s="531" t="s">
        <v>584</v>
      </c>
      <c r="B20" s="537" t="s">
        <v>453</v>
      </c>
      <c r="C20" s="524">
        <v>0.85</v>
      </c>
      <c r="D20" s="527">
        <f t="shared" si="8"/>
        <v>0</v>
      </c>
      <c r="E20" s="526" t="e">
        <f t="shared" si="15"/>
        <v>#DIV/0!</v>
      </c>
      <c r="F20" s="527">
        <f t="shared" si="5"/>
        <v>0</v>
      </c>
      <c r="G20" s="528">
        <f t="shared" si="5"/>
        <v>0</v>
      </c>
      <c r="H20" s="528" t="e">
        <f>IF(C20&lt;1,F20*C20*'17.PIV 4. pielikums finanšu an.'!$C$22,0)</f>
        <v>#DIV/0!</v>
      </c>
      <c r="I20" s="375"/>
      <c r="J20" s="375"/>
      <c r="K20" s="375"/>
      <c r="L20" s="375"/>
      <c r="M20" s="375"/>
      <c r="N20" s="375"/>
      <c r="O20" s="375"/>
      <c r="P20" s="375"/>
      <c r="Q20" s="375"/>
      <c r="R20" s="375"/>
      <c r="S20" s="375"/>
      <c r="T20" s="375"/>
      <c r="U20" s="375"/>
      <c r="V20" s="375"/>
      <c r="W20" s="375"/>
      <c r="X20" s="375"/>
      <c r="Y20" s="375"/>
      <c r="Z20" s="533"/>
      <c r="AF20" s="518"/>
      <c r="AG20" s="518"/>
      <c r="AH20" s="518"/>
      <c r="AI20" s="518"/>
      <c r="AJ20" s="518"/>
      <c r="AK20" s="518"/>
      <c r="AL20" s="518"/>
      <c r="AM20" s="518"/>
      <c r="AN20" s="518"/>
      <c r="AO20" s="518"/>
      <c r="AP20" s="518"/>
      <c r="AQ20" s="518"/>
      <c r="AR20" s="518"/>
      <c r="AS20" s="518"/>
      <c r="AT20" s="518"/>
      <c r="AU20" s="518"/>
      <c r="AW20" s="243"/>
    </row>
    <row r="21" spans="1:49" ht="13.5" customHeight="1">
      <c r="A21" s="531" t="s">
        <v>585</v>
      </c>
      <c r="B21" s="537" t="s">
        <v>454</v>
      </c>
      <c r="C21" s="524">
        <v>0.85</v>
      </c>
      <c r="D21" s="527">
        <f t="shared" si="8"/>
        <v>0</v>
      </c>
      <c r="E21" s="526" t="e">
        <f t="shared" si="15"/>
        <v>#DIV/0!</v>
      </c>
      <c r="F21" s="527">
        <f t="shared" si="5"/>
        <v>0</v>
      </c>
      <c r="G21" s="528">
        <f t="shared" si="5"/>
        <v>0</v>
      </c>
      <c r="H21" s="528" t="e">
        <f>IF(C21&lt;1,F21*C21*'17.PIV 4. pielikums finanšu an.'!$C$22,0)</f>
        <v>#DIV/0!</v>
      </c>
      <c r="I21" s="375"/>
      <c r="J21" s="375"/>
      <c r="K21" s="375"/>
      <c r="L21" s="375"/>
      <c r="M21" s="375"/>
      <c r="N21" s="375"/>
      <c r="O21" s="375"/>
      <c r="P21" s="375"/>
      <c r="Q21" s="375"/>
      <c r="R21" s="375"/>
      <c r="S21" s="375"/>
      <c r="T21" s="375"/>
      <c r="U21" s="375"/>
      <c r="V21" s="375"/>
      <c r="W21" s="375"/>
      <c r="X21" s="375"/>
      <c r="Y21" s="375"/>
      <c r="Z21" s="533"/>
      <c r="AF21" s="518"/>
      <c r="AG21" s="518"/>
      <c r="AH21" s="518"/>
      <c r="AI21" s="518"/>
      <c r="AJ21" s="518"/>
      <c r="AK21" s="518"/>
      <c r="AL21" s="518"/>
      <c r="AM21" s="518"/>
      <c r="AN21" s="518"/>
      <c r="AO21" s="518"/>
      <c r="AP21" s="518"/>
      <c r="AQ21" s="518"/>
      <c r="AR21" s="518"/>
      <c r="AS21" s="518"/>
      <c r="AT21" s="518"/>
      <c r="AU21" s="518"/>
      <c r="AW21" s="243"/>
    </row>
    <row r="22" spans="1:49" ht="13.5" customHeight="1">
      <c r="A22" s="531" t="s">
        <v>586</v>
      </c>
      <c r="B22" s="537" t="s">
        <v>456</v>
      </c>
      <c r="C22" s="524">
        <v>0.85</v>
      </c>
      <c r="D22" s="527">
        <f t="shared" si="8"/>
        <v>0</v>
      </c>
      <c r="E22" s="526" t="e">
        <f t="shared" si="15"/>
        <v>#DIV/0!</v>
      </c>
      <c r="F22" s="527">
        <f t="shared" si="5"/>
        <v>0</v>
      </c>
      <c r="G22" s="528">
        <f t="shared" si="5"/>
        <v>0</v>
      </c>
      <c r="H22" s="528" t="e">
        <f>IF(C22&lt;1,F22*C22*'17.PIV 4. pielikums finanšu an.'!$C$22,0)</f>
        <v>#DIV/0!</v>
      </c>
      <c r="I22" s="375"/>
      <c r="J22" s="375"/>
      <c r="K22" s="375"/>
      <c r="L22" s="375"/>
      <c r="M22" s="375"/>
      <c r="N22" s="375"/>
      <c r="O22" s="375"/>
      <c r="P22" s="375"/>
      <c r="Q22" s="375"/>
      <c r="R22" s="375"/>
      <c r="S22" s="375"/>
      <c r="T22" s="375"/>
      <c r="U22" s="375"/>
      <c r="V22" s="375"/>
      <c r="W22" s="375"/>
      <c r="X22" s="375"/>
      <c r="Y22" s="375"/>
      <c r="Z22" s="533"/>
      <c r="AF22" s="518"/>
      <c r="AG22" s="518"/>
      <c r="AH22" s="518"/>
      <c r="AI22" s="518"/>
      <c r="AJ22" s="518"/>
      <c r="AK22" s="518"/>
      <c r="AL22" s="518"/>
      <c r="AM22" s="518"/>
      <c r="AN22" s="518"/>
      <c r="AO22" s="518"/>
      <c r="AP22" s="518"/>
      <c r="AQ22" s="518"/>
      <c r="AR22" s="518"/>
      <c r="AS22" s="518"/>
      <c r="AT22" s="518"/>
      <c r="AU22" s="518"/>
      <c r="AW22" s="243"/>
    </row>
    <row r="23" spans="1:49" ht="13.5" customHeight="1">
      <c r="A23" s="531" t="s">
        <v>587</v>
      </c>
      <c r="B23" s="537" t="s">
        <v>457</v>
      </c>
      <c r="C23" s="524">
        <v>0.85</v>
      </c>
      <c r="D23" s="527">
        <f t="shared" si="8"/>
        <v>0</v>
      </c>
      <c r="E23" s="526" t="e">
        <f t="shared" si="15"/>
        <v>#DIV/0!</v>
      </c>
      <c r="F23" s="527">
        <f t="shared" si="5"/>
        <v>0</v>
      </c>
      <c r="G23" s="528">
        <f t="shared" si="5"/>
        <v>0</v>
      </c>
      <c r="H23" s="528" t="e">
        <f>IF(C23&lt;1,F23*C23*'17.PIV 4. pielikums finanšu an.'!$C$22,0)</f>
        <v>#DIV/0!</v>
      </c>
      <c r="I23" s="375"/>
      <c r="J23" s="375"/>
      <c r="K23" s="375"/>
      <c r="L23" s="375"/>
      <c r="M23" s="375"/>
      <c r="N23" s="375"/>
      <c r="O23" s="375"/>
      <c r="P23" s="375"/>
      <c r="Q23" s="375"/>
      <c r="R23" s="375"/>
      <c r="S23" s="375"/>
      <c r="T23" s="375"/>
      <c r="U23" s="375"/>
      <c r="V23" s="375"/>
      <c r="W23" s="375"/>
      <c r="X23" s="375"/>
      <c r="Y23" s="375"/>
      <c r="Z23" s="533"/>
      <c r="AF23" s="518"/>
      <c r="AG23" s="518"/>
      <c r="AH23" s="518"/>
      <c r="AI23" s="518"/>
      <c r="AJ23" s="518"/>
      <c r="AK23" s="518"/>
      <c r="AL23" s="518"/>
      <c r="AM23" s="518"/>
      <c r="AN23" s="518"/>
      <c r="AO23" s="518"/>
      <c r="AP23" s="518"/>
      <c r="AQ23" s="518"/>
      <c r="AR23" s="518"/>
      <c r="AS23" s="518"/>
      <c r="AT23" s="518"/>
      <c r="AU23" s="518"/>
      <c r="AW23" s="243"/>
    </row>
    <row r="24" spans="1:49" ht="13.5" customHeight="1">
      <c r="A24" s="531" t="s">
        <v>588</v>
      </c>
      <c r="B24" s="537" t="s">
        <v>458</v>
      </c>
      <c r="C24" s="524">
        <v>0.85</v>
      </c>
      <c r="D24" s="527">
        <f t="shared" si="8"/>
        <v>0</v>
      </c>
      <c r="E24" s="526" t="e">
        <f t="shared" si="15"/>
        <v>#DIV/0!</v>
      </c>
      <c r="F24" s="527">
        <f t="shared" si="5"/>
        <v>0</v>
      </c>
      <c r="G24" s="528">
        <f t="shared" si="5"/>
        <v>0</v>
      </c>
      <c r="H24" s="528" t="e">
        <f>IF(C24&lt;1,F24*C24*'17.PIV 4. pielikums finanšu an.'!$C$22,0)</f>
        <v>#DIV/0!</v>
      </c>
      <c r="I24" s="375"/>
      <c r="J24" s="375"/>
      <c r="K24" s="375"/>
      <c r="L24" s="375"/>
      <c r="M24" s="375"/>
      <c r="N24" s="375"/>
      <c r="O24" s="375"/>
      <c r="P24" s="375"/>
      <c r="Q24" s="375"/>
      <c r="R24" s="375"/>
      <c r="S24" s="375"/>
      <c r="T24" s="375"/>
      <c r="U24" s="375"/>
      <c r="V24" s="375"/>
      <c r="W24" s="375"/>
      <c r="X24" s="375"/>
      <c r="Y24" s="375"/>
      <c r="Z24" s="533"/>
      <c r="AF24" s="518"/>
      <c r="AG24" s="518"/>
      <c r="AH24" s="518"/>
      <c r="AI24" s="518"/>
      <c r="AJ24" s="518"/>
      <c r="AK24" s="518"/>
      <c r="AL24" s="518"/>
      <c r="AM24" s="518"/>
      <c r="AN24" s="518"/>
      <c r="AO24" s="518"/>
      <c r="AP24" s="518"/>
      <c r="AQ24" s="518"/>
      <c r="AR24" s="518"/>
      <c r="AS24" s="518"/>
      <c r="AT24" s="518"/>
      <c r="AU24" s="518"/>
      <c r="AW24" s="243"/>
    </row>
    <row r="25" spans="1:49" ht="13.5" customHeight="1">
      <c r="A25" s="522" t="s">
        <v>459</v>
      </c>
      <c r="B25" s="538" t="s">
        <v>216</v>
      </c>
      <c r="C25" s="524">
        <v>0.85</v>
      </c>
      <c r="D25" s="527">
        <f t="shared" si="8"/>
        <v>0</v>
      </c>
      <c r="E25" s="526" t="e">
        <f t="shared" si="15"/>
        <v>#DIV/0!</v>
      </c>
      <c r="F25" s="527">
        <f t="shared" si="5"/>
        <v>0</v>
      </c>
      <c r="G25" s="528">
        <f t="shared" si="5"/>
        <v>0</v>
      </c>
      <c r="H25" s="536" t="e">
        <f>SUM(H26)</f>
        <v>#DIV/0!</v>
      </c>
      <c r="I25" s="536">
        <f>SUM(I26)</f>
        <v>0</v>
      </c>
      <c r="J25" s="536">
        <f t="shared" ref="J25:Y25" si="20">SUM(J26)</f>
        <v>0</v>
      </c>
      <c r="K25" s="536">
        <f t="shared" si="20"/>
        <v>0</v>
      </c>
      <c r="L25" s="536">
        <f t="shared" si="20"/>
        <v>0</v>
      </c>
      <c r="M25" s="536">
        <f t="shared" si="20"/>
        <v>0</v>
      </c>
      <c r="N25" s="536">
        <f t="shared" si="20"/>
        <v>0</v>
      </c>
      <c r="O25" s="536">
        <f t="shared" si="20"/>
        <v>0</v>
      </c>
      <c r="P25" s="536">
        <f t="shared" si="20"/>
        <v>0</v>
      </c>
      <c r="Q25" s="536">
        <f t="shared" si="20"/>
        <v>0</v>
      </c>
      <c r="R25" s="536">
        <f t="shared" si="20"/>
        <v>0</v>
      </c>
      <c r="S25" s="536">
        <f t="shared" si="20"/>
        <v>0</v>
      </c>
      <c r="T25" s="536">
        <f t="shared" si="20"/>
        <v>0</v>
      </c>
      <c r="U25" s="536">
        <f t="shared" si="20"/>
        <v>0</v>
      </c>
      <c r="V25" s="536">
        <f t="shared" si="20"/>
        <v>0</v>
      </c>
      <c r="W25" s="536">
        <f t="shared" si="20"/>
        <v>0</v>
      </c>
      <c r="X25" s="536">
        <f t="shared" si="20"/>
        <v>0</v>
      </c>
      <c r="Y25" s="536">
        <f t="shared" si="20"/>
        <v>0</v>
      </c>
      <c r="Z25" s="536">
        <f t="shared" ref="Z25" si="21">SUM(Z26)</f>
        <v>0</v>
      </c>
      <c r="AF25" s="518"/>
      <c r="AG25" s="518"/>
      <c r="AH25" s="518"/>
      <c r="AI25" s="518"/>
      <c r="AJ25" s="518"/>
      <c r="AK25" s="518"/>
      <c r="AL25" s="518"/>
      <c r="AM25" s="518"/>
      <c r="AN25" s="518"/>
      <c r="AO25" s="518"/>
      <c r="AP25" s="518"/>
      <c r="AQ25" s="518"/>
      <c r="AR25" s="518"/>
      <c r="AS25" s="518"/>
      <c r="AT25" s="518"/>
      <c r="AU25" s="518"/>
      <c r="AW25" s="243"/>
    </row>
    <row r="26" spans="1:49" ht="13.5" customHeight="1">
      <c r="A26" s="522" t="s">
        <v>104</v>
      </c>
      <c r="B26" s="538" t="s">
        <v>460</v>
      </c>
      <c r="C26" s="524">
        <v>0.85</v>
      </c>
      <c r="D26" s="527">
        <f t="shared" si="8"/>
        <v>0</v>
      </c>
      <c r="E26" s="526" t="e">
        <f t="shared" si="15"/>
        <v>#DIV/0!</v>
      </c>
      <c r="F26" s="527">
        <f t="shared" si="5"/>
        <v>0</v>
      </c>
      <c r="G26" s="528">
        <f t="shared" si="5"/>
        <v>0</v>
      </c>
      <c r="H26" s="536" t="e">
        <f>SUM(H27,H32,H36)</f>
        <v>#DIV/0!</v>
      </c>
      <c r="I26" s="536">
        <f>SUM(I27,I32,I36)</f>
        <v>0</v>
      </c>
      <c r="J26" s="536">
        <f t="shared" ref="J26:Y26" si="22">SUM(J27,J32,J36)</f>
        <v>0</v>
      </c>
      <c r="K26" s="536">
        <f t="shared" si="22"/>
        <v>0</v>
      </c>
      <c r="L26" s="536">
        <f t="shared" si="22"/>
        <v>0</v>
      </c>
      <c r="M26" s="536">
        <f t="shared" si="22"/>
        <v>0</v>
      </c>
      <c r="N26" s="536">
        <f t="shared" si="22"/>
        <v>0</v>
      </c>
      <c r="O26" s="536">
        <f t="shared" si="22"/>
        <v>0</v>
      </c>
      <c r="P26" s="536">
        <f t="shared" si="22"/>
        <v>0</v>
      </c>
      <c r="Q26" s="536">
        <f t="shared" si="22"/>
        <v>0</v>
      </c>
      <c r="R26" s="536">
        <f t="shared" si="22"/>
        <v>0</v>
      </c>
      <c r="S26" s="536">
        <f t="shared" si="22"/>
        <v>0</v>
      </c>
      <c r="T26" s="536">
        <f t="shared" si="22"/>
        <v>0</v>
      </c>
      <c r="U26" s="536">
        <f t="shared" si="22"/>
        <v>0</v>
      </c>
      <c r="V26" s="536">
        <f t="shared" si="22"/>
        <v>0</v>
      </c>
      <c r="W26" s="536">
        <f t="shared" si="22"/>
        <v>0</v>
      </c>
      <c r="X26" s="536">
        <f t="shared" si="22"/>
        <v>0</v>
      </c>
      <c r="Y26" s="536">
        <f t="shared" si="22"/>
        <v>0</v>
      </c>
      <c r="Z26" s="536">
        <f t="shared" ref="Z26" si="23">SUM(Z27,Z32,Z36)</f>
        <v>0</v>
      </c>
      <c r="AF26" s="518"/>
      <c r="AG26" s="518"/>
      <c r="AH26" s="518"/>
      <c r="AI26" s="518"/>
      <c r="AJ26" s="518"/>
      <c r="AK26" s="518"/>
      <c r="AL26" s="518"/>
      <c r="AM26" s="518"/>
      <c r="AN26" s="518"/>
      <c r="AO26" s="518"/>
      <c r="AP26" s="518"/>
      <c r="AQ26" s="518"/>
      <c r="AR26" s="518"/>
      <c r="AS26" s="518"/>
      <c r="AT26" s="518"/>
      <c r="AU26" s="518"/>
      <c r="AW26" s="243"/>
    </row>
    <row r="27" spans="1:49" ht="13.5" customHeight="1">
      <c r="A27" s="522" t="s">
        <v>461</v>
      </c>
      <c r="B27" s="538" t="s">
        <v>462</v>
      </c>
      <c r="C27" s="524">
        <v>0.85</v>
      </c>
      <c r="D27" s="527">
        <f t="shared" si="8"/>
        <v>0</v>
      </c>
      <c r="E27" s="526" t="e">
        <f t="shared" si="15"/>
        <v>#DIV/0!</v>
      </c>
      <c r="F27" s="527">
        <f t="shared" si="5"/>
        <v>0</v>
      </c>
      <c r="G27" s="528">
        <f t="shared" si="5"/>
        <v>0</v>
      </c>
      <c r="H27" s="536" t="e">
        <f>SUM(H28:H31)</f>
        <v>#DIV/0!</v>
      </c>
      <c r="I27" s="536">
        <f>SUM(I28:I31)</f>
        <v>0</v>
      </c>
      <c r="J27" s="536">
        <f t="shared" ref="J27:Y27" si="24">SUM(J28:J31)</f>
        <v>0</v>
      </c>
      <c r="K27" s="536">
        <f t="shared" si="24"/>
        <v>0</v>
      </c>
      <c r="L27" s="536">
        <f t="shared" si="24"/>
        <v>0</v>
      </c>
      <c r="M27" s="536">
        <f t="shared" si="24"/>
        <v>0</v>
      </c>
      <c r="N27" s="536">
        <f t="shared" si="24"/>
        <v>0</v>
      </c>
      <c r="O27" s="536">
        <f t="shared" si="24"/>
        <v>0</v>
      </c>
      <c r="P27" s="536">
        <f t="shared" si="24"/>
        <v>0</v>
      </c>
      <c r="Q27" s="536">
        <f t="shared" si="24"/>
        <v>0</v>
      </c>
      <c r="R27" s="536">
        <f t="shared" si="24"/>
        <v>0</v>
      </c>
      <c r="S27" s="536">
        <f t="shared" si="24"/>
        <v>0</v>
      </c>
      <c r="T27" s="536">
        <f t="shared" si="24"/>
        <v>0</v>
      </c>
      <c r="U27" s="536">
        <f t="shared" si="24"/>
        <v>0</v>
      </c>
      <c r="V27" s="536">
        <f t="shared" si="24"/>
        <v>0</v>
      </c>
      <c r="W27" s="536">
        <f t="shared" si="24"/>
        <v>0</v>
      </c>
      <c r="X27" s="536">
        <f t="shared" si="24"/>
        <v>0</v>
      </c>
      <c r="Y27" s="536">
        <f t="shared" si="24"/>
        <v>0</v>
      </c>
      <c r="Z27" s="536">
        <f t="shared" ref="Z27" si="25">SUM(Z28:Z31)</f>
        <v>0</v>
      </c>
      <c r="AF27" s="518"/>
      <c r="AG27" s="518"/>
      <c r="AH27" s="518"/>
      <c r="AI27" s="518"/>
      <c r="AJ27" s="518"/>
      <c r="AK27" s="518"/>
      <c r="AL27" s="518"/>
      <c r="AM27" s="518"/>
      <c r="AN27" s="518"/>
      <c r="AO27" s="518"/>
      <c r="AP27" s="518"/>
      <c r="AQ27" s="518"/>
      <c r="AR27" s="518"/>
      <c r="AS27" s="518"/>
      <c r="AT27" s="518"/>
      <c r="AU27" s="518"/>
      <c r="AW27" s="243"/>
    </row>
    <row r="28" spans="1:49" ht="13.5" customHeight="1">
      <c r="A28" s="531" t="s">
        <v>463</v>
      </c>
      <c r="B28" s="537" t="s">
        <v>464</v>
      </c>
      <c r="C28" s="524">
        <v>0.85</v>
      </c>
      <c r="D28" s="527">
        <f t="shared" si="8"/>
        <v>0</v>
      </c>
      <c r="E28" s="526" t="e">
        <f t="shared" si="15"/>
        <v>#DIV/0!</v>
      </c>
      <c r="F28" s="527">
        <f t="shared" si="5"/>
        <v>0</v>
      </c>
      <c r="G28" s="528">
        <f t="shared" si="5"/>
        <v>0</v>
      </c>
      <c r="H28" s="528" t="e">
        <f>IF(C28&lt;1,F28*C28*'17.PIV 4. pielikums finanšu an.'!$C$22,0)</f>
        <v>#DIV/0!</v>
      </c>
      <c r="I28" s="375"/>
      <c r="J28" s="375"/>
      <c r="K28" s="375"/>
      <c r="L28" s="375"/>
      <c r="M28" s="375"/>
      <c r="N28" s="375"/>
      <c r="O28" s="375"/>
      <c r="P28" s="375"/>
      <c r="Q28" s="375"/>
      <c r="R28" s="375"/>
      <c r="S28" s="375"/>
      <c r="T28" s="375"/>
      <c r="U28" s="375"/>
      <c r="V28" s="375"/>
      <c r="W28" s="375"/>
      <c r="X28" s="375"/>
      <c r="Y28" s="375"/>
      <c r="Z28" s="533"/>
      <c r="AF28" s="518"/>
      <c r="AG28" s="518"/>
      <c r="AH28" s="518"/>
      <c r="AI28" s="518"/>
      <c r="AJ28" s="518"/>
      <c r="AK28" s="518"/>
      <c r="AL28" s="518"/>
      <c r="AM28" s="518"/>
      <c r="AN28" s="518"/>
      <c r="AO28" s="518"/>
      <c r="AP28" s="518"/>
      <c r="AQ28" s="518"/>
      <c r="AR28" s="518"/>
      <c r="AS28" s="518"/>
      <c r="AT28" s="518"/>
      <c r="AU28" s="518"/>
      <c r="AW28" s="243"/>
    </row>
    <row r="29" spans="1:49" ht="13.5" customHeight="1">
      <c r="A29" s="531" t="s">
        <v>465</v>
      </c>
      <c r="B29" s="537" t="s">
        <v>466</v>
      </c>
      <c r="C29" s="524">
        <v>0.85</v>
      </c>
      <c r="D29" s="527">
        <f t="shared" si="8"/>
        <v>0</v>
      </c>
      <c r="E29" s="526" t="e">
        <f t="shared" si="15"/>
        <v>#DIV/0!</v>
      </c>
      <c r="F29" s="527">
        <f t="shared" si="5"/>
        <v>0</v>
      </c>
      <c r="G29" s="528">
        <f t="shared" si="5"/>
        <v>0</v>
      </c>
      <c r="H29" s="528" t="e">
        <f>IF(C29&lt;1,F29*C29*'17.PIV 4. pielikums finanšu an.'!$C$22,0)</f>
        <v>#DIV/0!</v>
      </c>
      <c r="I29" s="375"/>
      <c r="J29" s="375"/>
      <c r="K29" s="375"/>
      <c r="L29" s="375"/>
      <c r="M29" s="375"/>
      <c r="N29" s="375"/>
      <c r="O29" s="375"/>
      <c r="P29" s="375"/>
      <c r="Q29" s="375"/>
      <c r="R29" s="375"/>
      <c r="S29" s="375"/>
      <c r="T29" s="375"/>
      <c r="U29" s="375"/>
      <c r="V29" s="375"/>
      <c r="W29" s="375"/>
      <c r="X29" s="375"/>
      <c r="Y29" s="375"/>
      <c r="Z29" s="533"/>
      <c r="AF29" s="518"/>
      <c r="AG29" s="518"/>
      <c r="AH29" s="518"/>
      <c r="AI29" s="518"/>
      <c r="AJ29" s="518"/>
      <c r="AK29" s="518"/>
      <c r="AL29" s="518"/>
      <c r="AM29" s="518"/>
      <c r="AN29" s="518"/>
      <c r="AO29" s="518"/>
      <c r="AP29" s="518"/>
      <c r="AQ29" s="518"/>
      <c r="AR29" s="518"/>
      <c r="AS29" s="518"/>
      <c r="AT29" s="518"/>
      <c r="AU29" s="518"/>
      <c r="AW29" s="243"/>
    </row>
    <row r="30" spans="1:49" ht="13.5" customHeight="1">
      <c r="A30" s="531" t="s">
        <v>467</v>
      </c>
      <c r="B30" s="537" t="s">
        <v>449</v>
      </c>
      <c r="C30" s="524">
        <v>0.85</v>
      </c>
      <c r="D30" s="527">
        <f t="shared" si="8"/>
        <v>0</v>
      </c>
      <c r="E30" s="526" t="e">
        <f t="shared" si="15"/>
        <v>#DIV/0!</v>
      </c>
      <c r="F30" s="527">
        <f t="shared" si="5"/>
        <v>0</v>
      </c>
      <c r="G30" s="528">
        <f t="shared" si="5"/>
        <v>0</v>
      </c>
      <c r="H30" s="528" t="e">
        <f>IF(C30&lt;1,F30*C30*'17.PIV 4. pielikums finanšu an.'!$C$22,0)</f>
        <v>#DIV/0!</v>
      </c>
      <c r="I30" s="375"/>
      <c r="J30" s="375"/>
      <c r="K30" s="375"/>
      <c r="L30" s="375"/>
      <c r="M30" s="375"/>
      <c r="N30" s="375"/>
      <c r="O30" s="375"/>
      <c r="P30" s="375"/>
      <c r="Q30" s="375"/>
      <c r="R30" s="375"/>
      <c r="S30" s="375"/>
      <c r="T30" s="375"/>
      <c r="U30" s="375"/>
      <c r="V30" s="375"/>
      <c r="W30" s="375"/>
      <c r="X30" s="375"/>
      <c r="Y30" s="375"/>
      <c r="Z30" s="533"/>
      <c r="AF30" s="518"/>
      <c r="AG30" s="518"/>
      <c r="AH30" s="518"/>
      <c r="AI30" s="518"/>
      <c r="AJ30" s="518"/>
      <c r="AK30" s="518"/>
      <c r="AL30" s="518"/>
      <c r="AM30" s="518"/>
      <c r="AN30" s="518"/>
      <c r="AO30" s="518"/>
      <c r="AP30" s="518"/>
      <c r="AQ30" s="518"/>
      <c r="AR30" s="518"/>
      <c r="AS30" s="518"/>
      <c r="AT30" s="518"/>
      <c r="AU30" s="518"/>
      <c r="AW30" s="243"/>
    </row>
    <row r="31" spans="1:49" ht="13.5" customHeight="1">
      <c r="A31" s="531" t="s">
        <v>468</v>
      </c>
      <c r="B31" s="537" t="s">
        <v>469</v>
      </c>
      <c r="C31" s="524">
        <v>0.85</v>
      </c>
      <c r="D31" s="527">
        <f t="shared" si="8"/>
        <v>0</v>
      </c>
      <c r="E31" s="526" t="e">
        <f t="shared" si="15"/>
        <v>#DIV/0!</v>
      </c>
      <c r="F31" s="527">
        <f t="shared" si="5"/>
        <v>0</v>
      </c>
      <c r="G31" s="528">
        <f t="shared" si="5"/>
        <v>0</v>
      </c>
      <c r="H31" s="528" t="e">
        <f>IF(C31&lt;1,F31*C31*'17.PIV 4. pielikums finanšu an.'!$C$22,0)</f>
        <v>#DIV/0!</v>
      </c>
      <c r="I31" s="375"/>
      <c r="J31" s="375"/>
      <c r="K31" s="375"/>
      <c r="L31" s="375"/>
      <c r="M31" s="375"/>
      <c r="N31" s="375"/>
      <c r="O31" s="375"/>
      <c r="P31" s="375"/>
      <c r="Q31" s="375"/>
      <c r="R31" s="375"/>
      <c r="S31" s="375"/>
      <c r="T31" s="375"/>
      <c r="U31" s="375"/>
      <c r="V31" s="375"/>
      <c r="W31" s="375"/>
      <c r="X31" s="375"/>
      <c r="Y31" s="375"/>
      <c r="Z31" s="533"/>
      <c r="AF31" s="518"/>
      <c r="AG31" s="518"/>
      <c r="AH31" s="518"/>
      <c r="AI31" s="518"/>
      <c r="AJ31" s="518"/>
      <c r="AK31" s="518"/>
      <c r="AL31" s="518"/>
      <c r="AM31" s="518"/>
      <c r="AN31" s="518"/>
      <c r="AO31" s="518"/>
      <c r="AP31" s="518"/>
      <c r="AQ31" s="518"/>
      <c r="AR31" s="518"/>
      <c r="AS31" s="518"/>
      <c r="AT31" s="518"/>
      <c r="AU31" s="518"/>
      <c r="AW31" s="243"/>
    </row>
    <row r="32" spans="1:49" ht="13.5" customHeight="1">
      <c r="A32" s="522" t="s">
        <v>470</v>
      </c>
      <c r="B32" s="538" t="s">
        <v>471</v>
      </c>
      <c r="C32" s="524">
        <v>0.85</v>
      </c>
      <c r="D32" s="527">
        <f t="shared" si="8"/>
        <v>0</v>
      </c>
      <c r="E32" s="526" t="e">
        <f t="shared" si="15"/>
        <v>#DIV/0!</v>
      </c>
      <c r="F32" s="527">
        <f t="shared" si="5"/>
        <v>0</v>
      </c>
      <c r="G32" s="528">
        <f t="shared" si="5"/>
        <v>0</v>
      </c>
      <c r="H32" s="536" t="e">
        <f>SUM(H33:H35)</f>
        <v>#DIV/0!</v>
      </c>
      <c r="I32" s="536">
        <f>SUM(I33:I35)</f>
        <v>0</v>
      </c>
      <c r="J32" s="536">
        <f t="shared" ref="J32:Y32" si="26">SUM(J33:J35)</f>
        <v>0</v>
      </c>
      <c r="K32" s="536">
        <f t="shared" si="26"/>
        <v>0</v>
      </c>
      <c r="L32" s="536">
        <f t="shared" si="26"/>
        <v>0</v>
      </c>
      <c r="M32" s="536">
        <f t="shared" si="26"/>
        <v>0</v>
      </c>
      <c r="N32" s="536">
        <f t="shared" si="26"/>
        <v>0</v>
      </c>
      <c r="O32" s="536">
        <f t="shared" si="26"/>
        <v>0</v>
      </c>
      <c r="P32" s="536">
        <f t="shared" si="26"/>
        <v>0</v>
      </c>
      <c r="Q32" s="536">
        <f t="shared" si="26"/>
        <v>0</v>
      </c>
      <c r="R32" s="536">
        <f t="shared" si="26"/>
        <v>0</v>
      </c>
      <c r="S32" s="536">
        <f t="shared" si="26"/>
        <v>0</v>
      </c>
      <c r="T32" s="536">
        <f t="shared" si="26"/>
        <v>0</v>
      </c>
      <c r="U32" s="536">
        <f t="shared" si="26"/>
        <v>0</v>
      </c>
      <c r="V32" s="536">
        <f t="shared" si="26"/>
        <v>0</v>
      </c>
      <c r="W32" s="536">
        <f t="shared" si="26"/>
        <v>0</v>
      </c>
      <c r="X32" s="536">
        <f t="shared" si="26"/>
        <v>0</v>
      </c>
      <c r="Y32" s="536">
        <f t="shared" si="26"/>
        <v>0</v>
      </c>
      <c r="Z32" s="536">
        <f t="shared" ref="Z32" si="27">SUM(Z33:Z35)</f>
        <v>0</v>
      </c>
      <c r="AF32" s="518"/>
      <c r="AG32" s="518"/>
      <c r="AH32" s="518"/>
      <c r="AI32" s="518"/>
      <c r="AJ32" s="518"/>
      <c r="AK32" s="518"/>
      <c r="AL32" s="518"/>
      <c r="AM32" s="518"/>
      <c r="AN32" s="518"/>
      <c r="AO32" s="518"/>
      <c r="AP32" s="518"/>
      <c r="AQ32" s="518"/>
      <c r="AR32" s="518"/>
      <c r="AS32" s="518"/>
      <c r="AT32" s="518"/>
      <c r="AU32" s="518"/>
      <c r="AW32" s="243"/>
    </row>
    <row r="33" spans="1:49" ht="13.5" customHeight="1">
      <c r="A33" s="531" t="s">
        <v>472</v>
      </c>
      <c r="B33" s="537" t="s">
        <v>473</v>
      </c>
      <c r="C33" s="524">
        <v>0.85</v>
      </c>
      <c r="D33" s="527">
        <f t="shared" si="8"/>
        <v>0</v>
      </c>
      <c r="E33" s="526" t="e">
        <f t="shared" si="15"/>
        <v>#DIV/0!</v>
      </c>
      <c r="F33" s="527">
        <f t="shared" si="5"/>
        <v>0</v>
      </c>
      <c r="G33" s="528">
        <f t="shared" si="5"/>
        <v>0</v>
      </c>
      <c r="H33" s="528" t="e">
        <f>IF(C33&lt;1,F33*C33*'17.PIV 4. pielikums finanšu an.'!$C$22,0)</f>
        <v>#DIV/0!</v>
      </c>
      <c r="I33" s="375"/>
      <c r="J33" s="375"/>
      <c r="K33" s="375"/>
      <c r="L33" s="375"/>
      <c r="M33" s="375"/>
      <c r="N33" s="375"/>
      <c r="O33" s="375"/>
      <c r="P33" s="375"/>
      <c r="Q33" s="375"/>
      <c r="R33" s="375"/>
      <c r="S33" s="375"/>
      <c r="T33" s="375"/>
      <c r="U33" s="375"/>
      <c r="V33" s="375"/>
      <c r="W33" s="375"/>
      <c r="X33" s="375"/>
      <c r="Y33" s="375"/>
      <c r="Z33" s="533"/>
      <c r="AF33" s="518"/>
      <c r="AG33" s="518"/>
      <c r="AH33" s="518"/>
      <c r="AI33" s="518"/>
      <c r="AJ33" s="518"/>
      <c r="AK33" s="518"/>
      <c r="AL33" s="518"/>
      <c r="AM33" s="518"/>
      <c r="AN33" s="518"/>
      <c r="AO33" s="518"/>
      <c r="AP33" s="518"/>
      <c r="AQ33" s="518"/>
      <c r="AR33" s="518"/>
      <c r="AS33" s="518"/>
      <c r="AT33" s="518"/>
      <c r="AU33" s="518"/>
      <c r="AW33" s="243"/>
    </row>
    <row r="34" spans="1:49" ht="13.5" customHeight="1">
      <c r="A34" s="531" t="s">
        <v>474</v>
      </c>
      <c r="B34" s="537" t="s">
        <v>475</v>
      </c>
      <c r="C34" s="524">
        <v>0.85</v>
      </c>
      <c r="D34" s="527">
        <f t="shared" si="8"/>
        <v>0</v>
      </c>
      <c r="E34" s="526" t="e">
        <f t="shared" si="15"/>
        <v>#DIV/0!</v>
      </c>
      <c r="F34" s="527">
        <f t="shared" si="5"/>
        <v>0</v>
      </c>
      <c r="G34" s="528">
        <f t="shared" si="5"/>
        <v>0</v>
      </c>
      <c r="H34" s="528" t="e">
        <f>IF(C34&lt;1,F34*C34*'17.PIV 4. pielikums finanšu an.'!$C$22,0)</f>
        <v>#DIV/0!</v>
      </c>
      <c r="I34" s="375"/>
      <c r="J34" s="375"/>
      <c r="K34" s="375"/>
      <c r="L34" s="375"/>
      <c r="M34" s="375"/>
      <c r="N34" s="375"/>
      <c r="O34" s="375"/>
      <c r="P34" s="375"/>
      <c r="Q34" s="375"/>
      <c r="R34" s="375"/>
      <c r="S34" s="375"/>
      <c r="T34" s="375"/>
      <c r="U34" s="375"/>
      <c r="V34" s="375"/>
      <c r="W34" s="375"/>
      <c r="X34" s="375"/>
      <c r="Y34" s="375"/>
      <c r="Z34" s="533"/>
      <c r="AF34" s="518"/>
      <c r="AG34" s="518"/>
      <c r="AH34" s="518"/>
      <c r="AI34" s="518"/>
      <c r="AJ34" s="518"/>
      <c r="AK34" s="518"/>
      <c r="AL34" s="518"/>
      <c r="AM34" s="518"/>
      <c r="AN34" s="518"/>
      <c r="AO34" s="518"/>
      <c r="AP34" s="518"/>
      <c r="AQ34" s="518"/>
      <c r="AR34" s="518"/>
      <c r="AS34" s="518"/>
      <c r="AT34" s="518"/>
      <c r="AU34" s="518"/>
      <c r="AW34" s="243"/>
    </row>
    <row r="35" spans="1:49" ht="13.5" customHeight="1">
      <c r="A35" s="531" t="s">
        <v>476</v>
      </c>
      <c r="B35" s="537" t="s">
        <v>477</v>
      </c>
      <c r="C35" s="524">
        <v>0.85</v>
      </c>
      <c r="D35" s="527">
        <f t="shared" si="8"/>
        <v>0</v>
      </c>
      <c r="E35" s="526" t="e">
        <f t="shared" si="15"/>
        <v>#DIV/0!</v>
      </c>
      <c r="F35" s="527">
        <f t="shared" si="5"/>
        <v>0</v>
      </c>
      <c r="G35" s="528">
        <f t="shared" si="5"/>
        <v>0</v>
      </c>
      <c r="H35" s="528" t="e">
        <f>IF(C35&lt;1,F35*C35*'17.PIV 4. pielikums finanšu an.'!$C$22,0)</f>
        <v>#DIV/0!</v>
      </c>
      <c r="I35" s="375"/>
      <c r="J35" s="375"/>
      <c r="K35" s="375"/>
      <c r="L35" s="375"/>
      <c r="M35" s="375"/>
      <c r="N35" s="375"/>
      <c r="O35" s="375"/>
      <c r="P35" s="375"/>
      <c r="Q35" s="375"/>
      <c r="R35" s="375"/>
      <c r="S35" s="375"/>
      <c r="T35" s="375"/>
      <c r="U35" s="375"/>
      <c r="V35" s="375"/>
      <c r="W35" s="375"/>
      <c r="X35" s="375"/>
      <c r="Y35" s="375"/>
      <c r="Z35" s="533"/>
      <c r="AF35" s="518"/>
      <c r="AG35" s="518"/>
      <c r="AH35" s="518"/>
      <c r="AI35" s="518"/>
      <c r="AJ35" s="518"/>
      <c r="AK35" s="518"/>
      <c r="AL35" s="518"/>
      <c r="AM35" s="518"/>
      <c r="AN35" s="518"/>
      <c r="AO35" s="518"/>
      <c r="AP35" s="518"/>
      <c r="AQ35" s="518"/>
      <c r="AR35" s="518"/>
      <c r="AS35" s="518"/>
      <c r="AT35" s="518"/>
      <c r="AU35" s="518"/>
      <c r="AW35" s="243"/>
    </row>
    <row r="36" spans="1:49" ht="13.5" customHeight="1">
      <c r="A36" s="522" t="s">
        <v>478</v>
      </c>
      <c r="B36" s="538" t="s">
        <v>479</v>
      </c>
      <c r="C36" s="524">
        <v>0.85</v>
      </c>
      <c r="D36" s="527">
        <f t="shared" si="8"/>
        <v>0</v>
      </c>
      <c r="E36" s="526" t="e">
        <f t="shared" si="15"/>
        <v>#DIV/0!</v>
      </c>
      <c r="F36" s="527">
        <f t="shared" si="5"/>
        <v>0</v>
      </c>
      <c r="G36" s="528">
        <f t="shared" si="5"/>
        <v>0</v>
      </c>
      <c r="H36" s="528" t="e">
        <f>IF(C36&lt;1,F36*C36*'17.PIV 4. pielikums finanšu an.'!$C$22,0)</f>
        <v>#DIV/0!</v>
      </c>
      <c r="I36" s="375"/>
      <c r="J36" s="375"/>
      <c r="K36" s="375"/>
      <c r="L36" s="375"/>
      <c r="M36" s="375"/>
      <c r="N36" s="375"/>
      <c r="O36" s="375"/>
      <c r="P36" s="375"/>
      <c r="Q36" s="375"/>
      <c r="R36" s="375"/>
      <c r="S36" s="375"/>
      <c r="T36" s="375"/>
      <c r="U36" s="375"/>
      <c r="V36" s="375"/>
      <c r="W36" s="375"/>
      <c r="X36" s="375"/>
      <c r="Y36" s="375"/>
      <c r="Z36" s="533"/>
      <c r="AF36" s="518"/>
      <c r="AG36" s="518"/>
      <c r="AH36" s="518"/>
      <c r="AI36" s="518"/>
      <c r="AJ36" s="518"/>
      <c r="AK36" s="518"/>
      <c r="AL36" s="518"/>
      <c r="AM36" s="518"/>
      <c r="AN36" s="518"/>
      <c r="AO36" s="518"/>
      <c r="AP36" s="518"/>
      <c r="AQ36" s="518"/>
      <c r="AR36" s="518"/>
      <c r="AS36" s="518"/>
      <c r="AT36" s="518"/>
      <c r="AU36" s="518"/>
      <c r="AW36" s="243"/>
    </row>
    <row r="37" spans="1:49" ht="13.5" customHeight="1">
      <c r="A37" s="522">
        <v>10</v>
      </c>
      <c r="B37" s="538" t="s">
        <v>217</v>
      </c>
      <c r="C37" s="524">
        <v>0.85</v>
      </c>
      <c r="D37" s="527">
        <f t="shared" si="8"/>
        <v>0</v>
      </c>
      <c r="E37" s="526" t="e">
        <f t="shared" si="15"/>
        <v>#DIV/0!</v>
      </c>
      <c r="F37" s="527">
        <f t="shared" si="5"/>
        <v>0</v>
      </c>
      <c r="G37" s="528">
        <f t="shared" si="5"/>
        <v>0</v>
      </c>
      <c r="H37" s="536" t="e">
        <f>SUM(H38,H42)</f>
        <v>#DIV/0!</v>
      </c>
      <c r="I37" s="536">
        <f>SUM(I38,I42)</f>
        <v>0</v>
      </c>
      <c r="J37" s="536">
        <f t="shared" ref="J37:Y37" si="28">SUM(J38,J42)</f>
        <v>0</v>
      </c>
      <c r="K37" s="536">
        <f t="shared" si="28"/>
        <v>0</v>
      </c>
      <c r="L37" s="536">
        <f t="shared" si="28"/>
        <v>0</v>
      </c>
      <c r="M37" s="536">
        <f t="shared" si="28"/>
        <v>0</v>
      </c>
      <c r="N37" s="536">
        <f t="shared" si="28"/>
        <v>0</v>
      </c>
      <c r="O37" s="536">
        <f t="shared" si="28"/>
        <v>0</v>
      </c>
      <c r="P37" s="536">
        <f t="shared" si="28"/>
        <v>0</v>
      </c>
      <c r="Q37" s="536">
        <f t="shared" si="28"/>
        <v>0</v>
      </c>
      <c r="R37" s="536">
        <f t="shared" si="28"/>
        <v>0</v>
      </c>
      <c r="S37" s="536">
        <f t="shared" si="28"/>
        <v>0</v>
      </c>
      <c r="T37" s="536">
        <f t="shared" si="28"/>
        <v>0</v>
      </c>
      <c r="U37" s="536">
        <f t="shared" si="28"/>
        <v>0</v>
      </c>
      <c r="V37" s="536">
        <f t="shared" si="28"/>
        <v>0</v>
      </c>
      <c r="W37" s="536">
        <f t="shared" si="28"/>
        <v>0</v>
      </c>
      <c r="X37" s="536">
        <f t="shared" si="28"/>
        <v>0</v>
      </c>
      <c r="Y37" s="536">
        <f t="shared" si="28"/>
        <v>0</v>
      </c>
      <c r="Z37" s="536">
        <f t="shared" ref="Z37" si="29">SUM(Z38,Z42)</f>
        <v>0</v>
      </c>
      <c r="AF37" s="518"/>
      <c r="AG37" s="518"/>
      <c r="AH37" s="518"/>
      <c r="AI37" s="518"/>
      <c r="AJ37" s="518"/>
      <c r="AK37" s="518"/>
      <c r="AL37" s="518"/>
      <c r="AM37" s="518"/>
      <c r="AN37" s="518"/>
      <c r="AO37" s="518"/>
      <c r="AP37" s="518"/>
      <c r="AQ37" s="518"/>
      <c r="AR37" s="518"/>
      <c r="AS37" s="518"/>
      <c r="AT37" s="518"/>
      <c r="AU37" s="518"/>
    </row>
    <row r="38" spans="1:49" ht="13.5" customHeight="1">
      <c r="A38" s="522" t="s">
        <v>480</v>
      </c>
      <c r="B38" s="538" t="s">
        <v>481</v>
      </c>
      <c r="C38" s="524">
        <v>0.85</v>
      </c>
      <c r="D38" s="527">
        <f t="shared" si="8"/>
        <v>0</v>
      </c>
      <c r="E38" s="526" t="e">
        <f t="shared" si="15"/>
        <v>#DIV/0!</v>
      </c>
      <c r="F38" s="527">
        <f t="shared" si="5"/>
        <v>0</v>
      </c>
      <c r="G38" s="528">
        <f t="shared" si="5"/>
        <v>0</v>
      </c>
      <c r="H38" s="536" t="e">
        <f>SUM(H39:H41)</f>
        <v>#DIV/0!</v>
      </c>
      <c r="I38" s="536">
        <f>SUM(I39:I41)</f>
        <v>0</v>
      </c>
      <c r="J38" s="536">
        <f t="shared" ref="J38:Y38" si="30">SUM(J39:J41)</f>
        <v>0</v>
      </c>
      <c r="K38" s="536">
        <f t="shared" si="30"/>
        <v>0</v>
      </c>
      <c r="L38" s="536">
        <f t="shared" si="30"/>
        <v>0</v>
      </c>
      <c r="M38" s="536">
        <f t="shared" si="30"/>
        <v>0</v>
      </c>
      <c r="N38" s="536">
        <f t="shared" si="30"/>
        <v>0</v>
      </c>
      <c r="O38" s="536">
        <f t="shared" si="30"/>
        <v>0</v>
      </c>
      <c r="P38" s="536">
        <f t="shared" si="30"/>
        <v>0</v>
      </c>
      <c r="Q38" s="536">
        <f t="shared" si="30"/>
        <v>0</v>
      </c>
      <c r="R38" s="536">
        <f t="shared" si="30"/>
        <v>0</v>
      </c>
      <c r="S38" s="536">
        <f t="shared" si="30"/>
        <v>0</v>
      </c>
      <c r="T38" s="536">
        <f t="shared" si="30"/>
        <v>0</v>
      </c>
      <c r="U38" s="536">
        <f t="shared" si="30"/>
        <v>0</v>
      </c>
      <c r="V38" s="536">
        <f t="shared" si="30"/>
        <v>0</v>
      </c>
      <c r="W38" s="536">
        <f t="shared" si="30"/>
        <v>0</v>
      </c>
      <c r="X38" s="536">
        <f t="shared" si="30"/>
        <v>0</v>
      </c>
      <c r="Y38" s="536">
        <f t="shared" si="30"/>
        <v>0</v>
      </c>
      <c r="Z38" s="536">
        <f t="shared" ref="Z38" si="31">SUM(Z39:Z41)</f>
        <v>0</v>
      </c>
      <c r="AF38" s="518"/>
      <c r="AG38" s="518"/>
      <c r="AH38" s="518"/>
      <c r="AI38" s="518"/>
      <c r="AJ38" s="518"/>
      <c r="AK38" s="518"/>
      <c r="AL38" s="518"/>
      <c r="AM38" s="518"/>
      <c r="AN38" s="518"/>
      <c r="AO38" s="518"/>
      <c r="AP38" s="518"/>
      <c r="AQ38" s="518"/>
      <c r="AR38" s="518"/>
      <c r="AS38" s="518"/>
      <c r="AT38" s="518"/>
      <c r="AU38" s="518"/>
    </row>
    <row r="39" spans="1:49" ht="13.5" customHeight="1">
      <c r="A39" s="531" t="s">
        <v>482</v>
      </c>
      <c r="B39" s="537" t="s">
        <v>217</v>
      </c>
      <c r="C39" s="524">
        <v>0.85</v>
      </c>
      <c r="D39" s="527">
        <f t="shared" si="8"/>
        <v>0</v>
      </c>
      <c r="E39" s="526" t="e">
        <f t="shared" si="15"/>
        <v>#DIV/0!</v>
      </c>
      <c r="F39" s="527">
        <f t="shared" si="5"/>
        <v>0</v>
      </c>
      <c r="G39" s="528">
        <f t="shared" si="5"/>
        <v>0</v>
      </c>
      <c r="H39" s="528" t="e">
        <f>IF(C39&lt;1,F39*C39*'17.PIV 4. pielikums finanšu an.'!$C$22,0)</f>
        <v>#DIV/0!</v>
      </c>
      <c r="I39" s="375"/>
      <c r="J39" s="375"/>
      <c r="K39" s="375"/>
      <c r="L39" s="375"/>
      <c r="M39" s="375"/>
      <c r="N39" s="375"/>
      <c r="O39" s="375"/>
      <c r="P39" s="375"/>
      <c r="Q39" s="375"/>
      <c r="R39" s="375"/>
      <c r="S39" s="375"/>
      <c r="T39" s="375"/>
      <c r="U39" s="375"/>
      <c r="V39" s="375"/>
      <c r="W39" s="375"/>
      <c r="X39" s="375"/>
      <c r="Y39" s="375"/>
      <c r="Z39" s="533"/>
      <c r="AF39" s="518"/>
      <c r="AG39" s="518"/>
      <c r="AH39" s="518"/>
      <c r="AI39" s="518"/>
      <c r="AJ39" s="518"/>
      <c r="AK39" s="518"/>
      <c r="AL39" s="518"/>
      <c r="AM39" s="518"/>
      <c r="AN39" s="518"/>
      <c r="AO39" s="518"/>
      <c r="AP39" s="518"/>
      <c r="AQ39" s="518"/>
      <c r="AR39" s="518"/>
      <c r="AS39" s="518"/>
      <c r="AT39" s="518"/>
      <c r="AU39" s="518"/>
    </row>
    <row r="40" spans="1:49" ht="13.5" customHeight="1">
      <c r="A40" s="531" t="s">
        <v>483</v>
      </c>
      <c r="B40" s="537" t="s">
        <v>484</v>
      </c>
      <c r="C40" s="524">
        <v>0.85</v>
      </c>
      <c r="D40" s="527">
        <f t="shared" si="8"/>
        <v>0</v>
      </c>
      <c r="E40" s="526" t="e">
        <f t="shared" si="15"/>
        <v>#DIV/0!</v>
      </c>
      <c r="F40" s="527">
        <f t="shared" si="5"/>
        <v>0</v>
      </c>
      <c r="G40" s="528">
        <f t="shared" si="5"/>
        <v>0</v>
      </c>
      <c r="H40" s="528" t="e">
        <f>IF(C40&lt;1,F40*C40*'17.PIV 4. pielikums finanšu an.'!$C$22,0)</f>
        <v>#DIV/0!</v>
      </c>
      <c r="I40" s="375"/>
      <c r="J40" s="375"/>
      <c r="K40" s="375"/>
      <c r="L40" s="375"/>
      <c r="M40" s="375"/>
      <c r="N40" s="375"/>
      <c r="O40" s="375"/>
      <c r="P40" s="375"/>
      <c r="Q40" s="375"/>
      <c r="R40" s="375"/>
      <c r="S40" s="375"/>
      <c r="T40" s="375"/>
      <c r="U40" s="375"/>
      <c r="V40" s="375"/>
      <c r="W40" s="375"/>
      <c r="X40" s="375"/>
      <c r="Y40" s="375"/>
      <c r="Z40" s="533"/>
      <c r="AF40" s="518"/>
      <c r="AG40" s="518"/>
      <c r="AH40" s="518"/>
      <c r="AI40" s="518"/>
      <c r="AJ40" s="518"/>
      <c r="AK40" s="518"/>
      <c r="AL40" s="518"/>
      <c r="AM40" s="518"/>
      <c r="AN40" s="518"/>
      <c r="AO40" s="518"/>
      <c r="AP40" s="518"/>
      <c r="AQ40" s="518"/>
      <c r="AR40" s="518"/>
      <c r="AS40" s="518"/>
      <c r="AT40" s="518"/>
      <c r="AU40" s="518"/>
    </row>
    <row r="41" spans="1:49" ht="13.5" customHeight="1">
      <c r="A41" s="531" t="s">
        <v>485</v>
      </c>
      <c r="B41" s="537" t="s">
        <v>486</v>
      </c>
      <c r="C41" s="524">
        <v>0.85</v>
      </c>
      <c r="D41" s="527">
        <f t="shared" si="8"/>
        <v>0</v>
      </c>
      <c r="E41" s="526" t="e">
        <f t="shared" si="15"/>
        <v>#DIV/0!</v>
      </c>
      <c r="F41" s="527">
        <f t="shared" si="5"/>
        <v>0</v>
      </c>
      <c r="G41" s="528">
        <f t="shared" si="5"/>
        <v>0</v>
      </c>
      <c r="H41" s="528" t="e">
        <f>IF(C41&lt;1,F41*C41*'17.PIV 4. pielikums finanšu an.'!$C$22,0)</f>
        <v>#DIV/0!</v>
      </c>
      <c r="I41" s="375"/>
      <c r="J41" s="375"/>
      <c r="K41" s="375"/>
      <c r="L41" s="375"/>
      <c r="M41" s="375"/>
      <c r="N41" s="375"/>
      <c r="O41" s="375"/>
      <c r="P41" s="375"/>
      <c r="Q41" s="375"/>
      <c r="R41" s="375"/>
      <c r="S41" s="375"/>
      <c r="T41" s="375"/>
      <c r="U41" s="375"/>
      <c r="V41" s="375"/>
      <c r="W41" s="375"/>
      <c r="X41" s="375"/>
      <c r="Y41" s="375"/>
      <c r="Z41" s="533"/>
      <c r="AF41" s="518"/>
      <c r="AG41" s="518"/>
      <c r="AH41" s="518"/>
      <c r="AI41" s="518"/>
      <c r="AJ41" s="518"/>
      <c r="AK41" s="518"/>
      <c r="AL41" s="518"/>
      <c r="AM41" s="518"/>
      <c r="AN41" s="518"/>
      <c r="AO41" s="518"/>
      <c r="AP41" s="518"/>
      <c r="AQ41" s="518"/>
      <c r="AR41" s="518"/>
      <c r="AS41" s="518"/>
      <c r="AT41" s="518"/>
      <c r="AU41" s="518"/>
    </row>
    <row r="42" spans="1:49" ht="13.5" customHeight="1">
      <c r="A42" s="522" t="s">
        <v>487</v>
      </c>
      <c r="B42" s="538" t="s">
        <v>488</v>
      </c>
      <c r="C42" s="524">
        <v>0.85</v>
      </c>
      <c r="D42" s="527">
        <f t="shared" si="8"/>
        <v>0</v>
      </c>
      <c r="E42" s="526" t="e">
        <f t="shared" si="15"/>
        <v>#DIV/0!</v>
      </c>
      <c r="F42" s="527">
        <f t="shared" si="5"/>
        <v>0</v>
      </c>
      <c r="G42" s="528">
        <f t="shared" si="5"/>
        <v>0</v>
      </c>
      <c r="H42" s="528" t="e">
        <f>IF(C42&lt;1,F42*C42*'17.PIV 4. pielikums finanšu an.'!$C$22,0)</f>
        <v>#DIV/0!</v>
      </c>
      <c r="I42" s="375"/>
      <c r="J42" s="375"/>
      <c r="K42" s="375"/>
      <c r="L42" s="375"/>
      <c r="M42" s="375"/>
      <c r="N42" s="375"/>
      <c r="O42" s="375"/>
      <c r="P42" s="375"/>
      <c r="Q42" s="375"/>
      <c r="R42" s="375"/>
      <c r="S42" s="375"/>
      <c r="T42" s="375"/>
      <c r="U42" s="375"/>
      <c r="V42" s="375"/>
      <c r="W42" s="375"/>
      <c r="X42" s="375"/>
      <c r="Y42" s="375"/>
      <c r="Z42" s="533"/>
      <c r="AF42" s="518"/>
      <c r="AG42" s="518"/>
      <c r="AH42" s="518"/>
      <c r="AI42" s="518"/>
      <c r="AJ42" s="518"/>
      <c r="AK42" s="518"/>
      <c r="AL42" s="518"/>
      <c r="AM42" s="518"/>
      <c r="AN42" s="518"/>
      <c r="AO42" s="518"/>
      <c r="AP42" s="518"/>
      <c r="AQ42" s="518"/>
      <c r="AR42" s="518"/>
      <c r="AS42" s="518"/>
      <c r="AT42" s="518"/>
      <c r="AU42" s="518"/>
    </row>
    <row r="43" spans="1:49" ht="13.5" customHeight="1">
      <c r="A43" s="539" t="s">
        <v>497</v>
      </c>
      <c r="B43" s="523" t="s">
        <v>218</v>
      </c>
      <c r="C43" s="524">
        <v>0.85</v>
      </c>
      <c r="D43" s="527">
        <f t="shared" si="8"/>
        <v>0</v>
      </c>
      <c r="E43" s="526" t="e">
        <f t="shared" si="15"/>
        <v>#DIV/0!</v>
      </c>
      <c r="F43" s="527">
        <f t="shared" si="5"/>
        <v>0</v>
      </c>
      <c r="G43" s="528">
        <f t="shared" si="5"/>
        <v>0</v>
      </c>
      <c r="H43" s="536" t="e">
        <f>SUM(H44)</f>
        <v>#DIV/0!</v>
      </c>
      <c r="I43" s="536">
        <f>SUM(I44,I47)</f>
        <v>0</v>
      </c>
      <c r="J43" s="536">
        <f t="shared" ref="J43:Y43" si="32">SUM(J44,J47)</f>
        <v>0</v>
      </c>
      <c r="K43" s="536">
        <f t="shared" si="32"/>
        <v>0</v>
      </c>
      <c r="L43" s="536">
        <f t="shared" si="32"/>
        <v>0</v>
      </c>
      <c r="M43" s="536">
        <f t="shared" si="32"/>
        <v>0</v>
      </c>
      <c r="N43" s="536">
        <f t="shared" si="32"/>
        <v>0</v>
      </c>
      <c r="O43" s="536">
        <f t="shared" si="32"/>
        <v>0</v>
      </c>
      <c r="P43" s="536">
        <f t="shared" si="32"/>
        <v>0</v>
      </c>
      <c r="Q43" s="536">
        <f t="shared" si="32"/>
        <v>0</v>
      </c>
      <c r="R43" s="536">
        <f t="shared" si="32"/>
        <v>0</v>
      </c>
      <c r="S43" s="536">
        <f t="shared" si="32"/>
        <v>0</v>
      </c>
      <c r="T43" s="536">
        <f t="shared" si="32"/>
        <v>0</v>
      </c>
      <c r="U43" s="536">
        <f t="shared" si="32"/>
        <v>0</v>
      </c>
      <c r="V43" s="536">
        <f t="shared" si="32"/>
        <v>0</v>
      </c>
      <c r="W43" s="536">
        <f t="shared" si="32"/>
        <v>0</v>
      </c>
      <c r="X43" s="536">
        <f t="shared" si="32"/>
        <v>0</v>
      </c>
      <c r="Y43" s="536">
        <f t="shared" si="32"/>
        <v>0</v>
      </c>
      <c r="Z43" s="536">
        <f t="shared" ref="Z43" si="33">SUM(Z44)</f>
        <v>0</v>
      </c>
      <c r="AF43" s="518"/>
      <c r="AG43" s="518"/>
      <c r="AH43" s="518"/>
      <c r="AI43" s="518"/>
      <c r="AJ43" s="518"/>
      <c r="AK43" s="518"/>
      <c r="AL43" s="518"/>
      <c r="AM43" s="518"/>
      <c r="AN43" s="518"/>
      <c r="AO43" s="518"/>
      <c r="AP43" s="518"/>
      <c r="AQ43" s="518"/>
      <c r="AR43" s="518"/>
      <c r="AS43" s="518"/>
      <c r="AT43" s="518"/>
      <c r="AU43" s="518"/>
    </row>
    <row r="44" spans="1:49" ht="13.5" customHeight="1">
      <c r="A44" s="539" t="s">
        <v>489</v>
      </c>
      <c r="B44" s="523" t="s">
        <v>490</v>
      </c>
      <c r="C44" s="524">
        <v>0.85</v>
      </c>
      <c r="D44" s="527">
        <f t="shared" si="8"/>
        <v>0</v>
      </c>
      <c r="E44" s="526" t="e">
        <f t="shared" si="15"/>
        <v>#DIV/0!</v>
      </c>
      <c r="F44" s="527">
        <f t="shared" si="5"/>
        <v>0</v>
      </c>
      <c r="G44" s="528">
        <f t="shared" si="5"/>
        <v>0</v>
      </c>
      <c r="H44" s="536" t="e">
        <f>SUM(H45:H47)</f>
        <v>#DIV/0!</v>
      </c>
      <c r="I44" s="536">
        <f>SUM(I45:I46)</f>
        <v>0</v>
      </c>
      <c r="J44" s="536">
        <f t="shared" ref="J44:Y44" si="34">SUM(J45:J46)</f>
        <v>0</v>
      </c>
      <c r="K44" s="536">
        <f t="shared" si="34"/>
        <v>0</v>
      </c>
      <c r="L44" s="536">
        <f t="shared" si="34"/>
        <v>0</v>
      </c>
      <c r="M44" s="536">
        <f t="shared" si="34"/>
        <v>0</v>
      </c>
      <c r="N44" s="536">
        <f t="shared" si="34"/>
        <v>0</v>
      </c>
      <c r="O44" s="536">
        <f t="shared" si="34"/>
        <v>0</v>
      </c>
      <c r="P44" s="536">
        <f t="shared" si="34"/>
        <v>0</v>
      </c>
      <c r="Q44" s="536">
        <f t="shared" si="34"/>
        <v>0</v>
      </c>
      <c r="R44" s="536">
        <f t="shared" si="34"/>
        <v>0</v>
      </c>
      <c r="S44" s="536">
        <f t="shared" si="34"/>
        <v>0</v>
      </c>
      <c r="T44" s="536">
        <f t="shared" si="34"/>
        <v>0</v>
      </c>
      <c r="U44" s="536">
        <f t="shared" si="34"/>
        <v>0</v>
      </c>
      <c r="V44" s="536">
        <f t="shared" si="34"/>
        <v>0</v>
      </c>
      <c r="W44" s="536">
        <f t="shared" si="34"/>
        <v>0</v>
      </c>
      <c r="X44" s="536">
        <f t="shared" si="34"/>
        <v>0</v>
      </c>
      <c r="Y44" s="536">
        <f t="shared" si="34"/>
        <v>0</v>
      </c>
      <c r="Z44" s="536">
        <f>SUM(Z45:Z47)</f>
        <v>0</v>
      </c>
      <c r="AF44" s="518"/>
      <c r="AG44" s="518"/>
      <c r="AH44" s="518"/>
      <c r="AI44" s="518"/>
      <c r="AJ44" s="518"/>
      <c r="AK44" s="518"/>
      <c r="AL44" s="518"/>
      <c r="AM44" s="518"/>
      <c r="AN44" s="518"/>
      <c r="AO44" s="518"/>
      <c r="AP44" s="518"/>
      <c r="AQ44" s="518"/>
      <c r="AR44" s="518"/>
      <c r="AS44" s="518"/>
      <c r="AT44" s="518"/>
      <c r="AU44" s="518"/>
    </row>
    <row r="45" spans="1:49" ht="13.5" customHeight="1">
      <c r="A45" s="540" t="s">
        <v>491</v>
      </c>
      <c r="B45" s="532" t="s">
        <v>492</v>
      </c>
      <c r="C45" s="524">
        <v>0.85</v>
      </c>
      <c r="D45" s="527">
        <f t="shared" si="8"/>
        <v>0</v>
      </c>
      <c r="E45" s="526" t="e">
        <f t="shared" si="15"/>
        <v>#DIV/0!</v>
      </c>
      <c r="F45" s="527">
        <f t="shared" si="5"/>
        <v>0</v>
      </c>
      <c r="G45" s="528">
        <f t="shared" si="5"/>
        <v>0</v>
      </c>
      <c r="H45" s="528" t="e">
        <f>IF(C45&lt;1,F45*C45*'17.PIV 4. pielikums finanšu an.'!$C$22,0)</f>
        <v>#DIV/0!</v>
      </c>
      <c r="I45" s="375"/>
      <c r="J45" s="375"/>
      <c r="K45" s="375"/>
      <c r="L45" s="375"/>
      <c r="M45" s="375"/>
      <c r="N45" s="375"/>
      <c r="O45" s="375"/>
      <c r="P45" s="375"/>
      <c r="Q45" s="375"/>
      <c r="R45" s="375"/>
      <c r="S45" s="375"/>
      <c r="T45" s="375"/>
      <c r="U45" s="375"/>
      <c r="V45" s="375"/>
      <c r="W45" s="375"/>
      <c r="X45" s="375"/>
      <c r="Y45" s="375"/>
      <c r="Z45" s="533"/>
      <c r="AF45" s="518"/>
      <c r="AG45" s="518"/>
      <c r="AH45" s="518"/>
      <c r="AI45" s="518"/>
      <c r="AJ45" s="518"/>
      <c r="AK45" s="518"/>
      <c r="AL45" s="518"/>
      <c r="AM45" s="518"/>
      <c r="AN45" s="518"/>
      <c r="AO45" s="518"/>
      <c r="AP45" s="518"/>
      <c r="AQ45" s="518"/>
      <c r="AR45" s="518"/>
      <c r="AS45" s="518"/>
      <c r="AT45" s="518"/>
      <c r="AU45" s="518"/>
    </row>
    <row r="46" spans="1:49" ht="13.5" customHeight="1">
      <c r="A46" s="540" t="s">
        <v>493</v>
      </c>
      <c r="B46" s="532" t="s">
        <v>494</v>
      </c>
      <c r="C46" s="524">
        <v>0.85</v>
      </c>
      <c r="D46" s="527">
        <f t="shared" si="8"/>
        <v>0</v>
      </c>
      <c r="E46" s="526" t="e">
        <f t="shared" si="15"/>
        <v>#DIV/0!</v>
      </c>
      <c r="F46" s="527">
        <f t="shared" si="5"/>
        <v>0</v>
      </c>
      <c r="G46" s="528">
        <f t="shared" si="5"/>
        <v>0</v>
      </c>
      <c r="H46" s="528" t="e">
        <f>IF(C46&lt;1,F46*C46*'17.PIV 4. pielikums finanšu an.'!$C$22,0)</f>
        <v>#DIV/0!</v>
      </c>
      <c r="I46" s="375"/>
      <c r="J46" s="375"/>
      <c r="K46" s="375"/>
      <c r="L46" s="375"/>
      <c r="M46" s="375"/>
      <c r="N46" s="375"/>
      <c r="O46" s="375"/>
      <c r="P46" s="375"/>
      <c r="Q46" s="375"/>
      <c r="R46" s="375"/>
      <c r="S46" s="375"/>
      <c r="T46" s="375"/>
      <c r="U46" s="375"/>
      <c r="V46" s="375"/>
      <c r="W46" s="375"/>
      <c r="X46" s="375"/>
      <c r="Y46" s="375"/>
      <c r="Z46" s="533"/>
      <c r="AF46" s="518"/>
      <c r="AG46" s="518"/>
      <c r="AH46" s="518"/>
      <c r="AI46" s="518"/>
      <c r="AJ46" s="518"/>
      <c r="AK46" s="518"/>
      <c r="AL46" s="518"/>
      <c r="AM46" s="518"/>
      <c r="AN46" s="518"/>
      <c r="AO46" s="518"/>
      <c r="AP46" s="518"/>
      <c r="AQ46" s="518"/>
      <c r="AR46" s="518"/>
      <c r="AS46" s="518"/>
      <c r="AT46" s="518"/>
      <c r="AU46" s="518"/>
    </row>
    <row r="47" spans="1:49" ht="13.5" customHeight="1">
      <c r="A47" s="540" t="s">
        <v>495</v>
      </c>
      <c r="B47" s="532" t="s">
        <v>496</v>
      </c>
      <c r="C47" s="524">
        <v>0.85</v>
      </c>
      <c r="D47" s="527">
        <f t="shared" si="8"/>
        <v>0</v>
      </c>
      <c r="E47" s="526" t="e">
        <f t="shared" si="15"/>
        <v>#DIV/0!</v>
      </c>
      <c r="F47" s="527">
        <f t="shared" si="5"/>
        <v>0</v>
      </c>
      <c r="G47" s="528">
        <f t="shared" si="5"/>
        <v>0</v>
      </c>
      <c r="H47" s="528" t="e">
        <f>IF(C47&lt;1,F47*C47*'17.PIV 4. pielikums finanšu an.'!$C$22,0)</f>
        <v>#DIV/0!</v>
      </c>
      <c r="I47" s="375"/>
      <c r="J47" s="375"/>
      <c r="K47" s="375"/>
      <c r="L47" s="375"/>
      <c r="M47" s="375"/>
      <c r="N47" s="375"/>
      <c r="O47" s="375"/>
      <c r="P47" s="375"/>
      <c r="Q47" s="375"/>
      <c r="R47" s="375"/>
      <c r="S47" s="375"/>
      <c r="T47" s="375"/>
      <c r="U47" s="375"/>
      <c r="V47" s="375"/>
      <c r="W47" s="375"/>
      <c r="X47" s="375"/>
      <c r="Y47" s="375"/>
      <c r="Z47" s="533"/>
      <c r="AF47" s="518"/>
      <c r="AG47" s="518"/>
      <c r="AH47" s="518"/>
      <c r="AI47" s="518"/>
      <c r="AJ47" s="518"/>
      <c r="AK47" s="518"/>
      <c r="AL47" s="518"/>
      <c r="AM47" s="518"/>
      <c r="AN47" s="518"/>
      <c r="AO47" s="518"/>
      <c r="AP47" s="518"/>
      <c r="AQ47" s="518"/>
      <c r="AR47" s="518"/>
      <c r="AS47" s="518"/>
      <c r="AT47" s="518"/>
      <c r="AU47" s="518"/>
    </row>
    <row r="48" spans="1:49" ht="13.5" customHeight="1">
      <c r="A48" s="522" t="s">
        <v>503</v>
      </c>
      <c r="B48" s="538" t="s">
        <v>219</v>
      </c>
      <c r="C48" s="524">
        <v>0.85</v>
      </c>
      <c r="D48" s="527">
        <f t="shared" si="8"/>
        <v>0</v>
      </c>
      <c r="E48" s="526" t="e">
        <f t="shared" si="15"/>
        <v>#DIV/0!</v>
      </c>
      <c r="F48" s="527">
        <f t="shared" si="5"/>
        <v>0</v>
      </c>
      <c r="G48" s="528">
        <f t="shared" si="5"/>
        <v>0</v>
      </c>
      <c r="H48" s="536" t="e">
        <f>SUM(H49:H51)</f>
        <v>#DIV/0!</v>
      </c>
      <c r="I48" s="536">
        <f>SUM(I49:I51)</f>
        <v>0</v>
      </c>
      <c r="J48" s="536">
        <f t="shared" ref="J48:Y48" si="35">SUM(J49:J51)</f>
        <v>0</v>
      </c>
      <c r="K48" s="536">
        <f t="shared" si="35"/>
        <v>0</v>
      </c>
      <c r="L48" s="536">
        <f t="shared" si="35"/>
        <v>0</v>
      </c>
      <c r="M48" s="536">
        <f t="shared" si="35"/>
        <v>0</v>
      </c>
      <c r="N48" s="536">
        <f t="shared" si="35"/>
        <v>0</v>
      </c>
      <c r="O48" s="536">
        <f t="shared" si="35"/>
        <v>0</v>
      </c>
      <c r="P48" s="536">
        <f t="shared" si="35"/>
        <v>0</v>
      </c>
      <c r="Q48" s="536">
        <f t="shared" si="35"/>
        <v>0</v>
      </c>
      <c r="R48" s="536">
        <f t="shared" si="35"/>
        <v>0</v>
      </c>
      <c r="S48" s="536">
        <f t="shared" si="35"/>
        <v>0</v>
      </c>
      <c r="T48" s="536">
        <f t="shared" si="35"/>
        <v>0</v>
      </c>
      <c r="U48" s="536">
        <f t="shared" si="35"/>
        <v>0</v>
      </c>
      <c r="V48" s="536">
        <f t="shared" si="35"/>
        <v>0</v>
      </c>
      <c r="W48" s="536">
        <f t="shared" si="35"/>
        <v>0</v>
      </c>
      <c r="X48" s="536">
        <f t="shared" si="35"/>
        <v>0</v>
      </c>
      <c r="Y48" s="536">
        <f t="shared" si="35"/>
        <v>0</v>
      </c>
      <c r="Z48" s="536">
        <f t="shared" ref="Z48" si="36">SUM(Z49:Z51)</f>
        <v>0</v>
      </c>
      <c r="AF48" s="518"/>
      <c r="AG48" s="518"/>
      <c r="AH48" s="518"/>
      <c r="AI48" s="518"/>
      <c r="AJ48" s="518"/>
      <c r="AK48" s="518"/>
      <c r="AL48" s="518"/>
      <c r="AM48" s="518"/>
      <c r="AN48" s="518"/>
      <c r="AO48" s="518"/>
      <c r="AP48" s="518"/>
      <c r="AQ48" s="518"/>
      <c r="AR48" s="518"/>
      <c r="AS48" s="518"/>
      <c r="AT48" s="518"/>
      <c r="AU48" s="518"/>
    </row>
    <row r="49" spans="1:69" ht="13.5" customHeight="1">
      <c r="A49" s="531" t="s">
        <v>498</v>
      </c>
      <c r="B49" s="537" t="s">
        <v>499</v>
      </c>
      <c r="C49" s="524">
        <v>0.85</v>
      </c>
      <c r="D49" s="527">
        <f t="shared" si="8"/>
        <v>0</v>
      </c>
      <c r="E49" s="526" t="e">
        <f t="shared" si="15"/>
        <v>#DIV/0!</v>
      </c>
      <c r="F49" s="527">
        <f t="shared" si="5"/>
        <v>0</v>
      </c>
      <c r="G49" s="528">
        <f t="shared" si="5"/>
        <v>0</v>
      </c>
      <c r="H49" s="528" t="e">
        <f>IF(C49&lt;1,F49*C49*'17.PIV 4. pielikums finanšu an.'!$C$22,0)</f>
        <v>#DIV/0!</v>
      </c>
      <c r="I49" s="375"/>
      <c r="J49" s="375"/>
      <c r="K49" s="375"/>
      <c r="L49" s="375"/>
      <c r="M49" s="375"/>
      <c r="N49" s="375"/>
      <c r="O49" s="375"/>
      <c r="P49" s="375"/>
      <c r="Q49" s="375"/>
      <c r="R49" s="375"/>
      <c r="S49" s="375"/>
      <c r="T49" s="375"/>
      <c r="U49" s="375"/>
      <c r="V49" s="375"/>
      <c r="W49" s="375"/>
      <c r="X49" s="375"/>
      <c r="Y49" s="375"/>
      <c r="Z49" s="533"/>
      <c r="AF49" s="518"/>
      <c r="AG49" s="518"/>
      <c r="AH49" s="518"/>
      <c r="AI49" s="518"/>
      <c r="AJ49" s="518"/>
      <c r="AK49" s="518"/>
      <c r="AL49" s="518"/>
      <c r="AM49" s="518"/>
      <c r="AN49" s="518"/>
      <c r="AO49" s="518"/>
      <c r="AP49" s="518"/>
      <c r="AQ49" s="518"/>
      <c r="AR49" s="518"/>
      <c r="AS49" s="518"/>
      <c r="AT49" s="518"/>
      <c r="AU49" s="518"/>
    </row>
    <row r="50" spans="1:69" ht="13.5" customHeight="1">
      <c r="A50" s="531" t="s">
        <v>500</v>
      </c>
      <c r="B50" s="537" t="s">
        <v>501</v>
      </c>
      <c r="C50" s="524">
        <v>0.85</v>
      </c>
      <c r="D50" s="527">
        <f t="shared" si="8"/>
        <v>0</v>
      </c>
      <c r="E50" s="526" t="e">
        <f t="shared" si="15"/>
        <v>#DIV/0!</v>
      </c>
      <c r="F50" s="527">
        <f t="shared" si="5"/>
        <v>0</v>
      </c>
      <c r="G50" s="528">
        <f t="shared" si="5"/>
        <v>0</v>
      </c>
      <c r="H50" s="528" t="e">
        <f>IF(C50&lt;1,F50*C50*'17.PIV 4. pielikums finanšu an.'!$C$22,0)</f>
        <v>#DIV/0!</v>
      </c>
      <c r="I50" s="375"/>
      <c r="J50" s="375"/>
      <c r="K50" s="375"/>
      <c r="L50" s="375"/>
      <c r="M50" s="375"/>
      <c r="N50" s="375"/>
      <c r="O50" s="375"/>
      <c r="P50" s="375"/>
      <c r="Q50" s="375"/>
      <c r="R50" s="375"/>
      <c r="S50" s="375"/>
      <c r="T50" s="375"/>
      <c r="U50" s="375"/>
      <c r="V50" s="375"/>
      <c r="W50" s="375"/>
      <c r="X50" s="375"/>
      <c r="Y50" s="375"/>
      <c r="Z50" s="533"/>
      <c r="AF50" s="518"/>
      <c r="AG50" s="518"/>
      <c r="AH50" s="518"/>
      <c r="AI50" s="518"/>
      <c r="AJ50" s="518"/>
      <c r="AK50" s="518"/>
      <c r="AL50" s="518"/>
      <c r="AM50" s="518"/>
      <c r="AN50" s="518"/>
      <c r="AO50" s="518"/>
      <c r="AP50" s="518"/>
      <c r="AQ50" s="518"/>
      <c r="AR50" s="518"/>
      <c r="AS50" s="518"/>
      <c r="AT50" s="518"/>
      <c r="AU50" s="518"/>
    </row>
    <row r="51" spans="1:69" ht="13.5" customHeight="1">
      <c r="A51" s="531" t="s">
        <v>506</v>
      </c>
      <c r="B51" s="537" t="s">
        <v>502</v>
      </c>
      <c r="C51" s="524">
        <v>0.85</v>
      </c>
      <c r="D51" s="527">
        <f t="shared" si="8"/>
        <v>0</v>
      </c>
      <c r="E51" s="526" t="e">
        <f t="shared" si="15"/>
        <v>#DIV/0!</v>
      </c>
      <c r="F51" s="527">
        <f t="shared" si="5"/>
        <v>0</v>
      </c>
      <c r="G51" s="528">
        <f t="shared" si="5"/>
        <v>0</v>
      </c>
      <c r="H51" s="528" t="e">
        <f>IF(C51&lt;1,F51*C51*'17.PIV 4. pielikums finanšu an.'!$C$22,0)</f>
        <v>#DIV/0!</v>
      </c>
      <c r="I51" s="375"/>
      <c r="J51" s="375"/>
      <c r="K51" s="375"/>
      <c r="L51" s="375"/>
      <c r="M51" s="375"/>
      <c r="N51" s="375"/>
      <c r="O51" s="375"/>
      <c r="P51" s="375"/>
      <c r="Q51" s="375"/>
      <c r="R51" s="375"/>
      <c r="S51" s="375"/>
      <c r="T51" s="375"/>
      <c r="U51" s="375"/>
      <c r="V51" s="375"/>
      <c r="W51" s="375"/>
      <c r="X51" s="375"/>
      <c r="Y51" s="375"/>
      <c r="Z51" s="533"/>
      <c r="AF51" s="518"/>
      <c r="AG51" s="518"/>
      <c r="AH51" s="518"/>
      <c r="AI51" s="518"/>
      <c r="AJ51" s="518"/>
      <c r="AK51" s="518"/>
      <c r="AL51" s="518"/>
      <c r="AM51" s="518"/>
      <c r="AN51" s="518"/>
      <c r="AO51" s="518"/>
      <c r="AP51" s="518"/>
      <c r="AQ51" s="518"/>
      <c r="AR51" s="518"/>
      <c r="AS51" s="518"/>
      <c r="AT51" s="518"/>
      <c r="AU51" s="518"/>
    </row>
    <row r="52" spans="1:69" ht="13.5" customHeight="1">
      <c r="A52" s="522">
        <v>15</v>
      </c>
      <c r="B52" s="538" t="s">
        <v>220</v>
      </c>
      <c r="C52" s="524">
        <v>0.85</v>
      </c>
      <c r="D52" s="527">
        <f t="shared" si="8"/>
        <v>0</v>
      </c>
      <c r="E52" s="526" t="e">
        <f t="shared" si="15"/>
        <v>#DIV/0!</v>
      </c>
      <c r="F52" s="527">
        <f t="shared" si="5"/>
        <v>0</v>
      </c>
      <c r="G52" s="528">
        <f t="shared" si="5"/>
        <v>0</v>
      </c>
      <c r="H52" s="527" t="e">
        <f>SUM(H53:H54)</f>
        <v>#DIV/0!</v>
      </c>
      <c r="I52" s="527">
        <f>SUM(I53:I54)</f>
        <v>0</v>
      </c>
      <c r="J52" s="527">
        <f t="shared" ref="J52:Y52" si="37">SUM(J53:J54)</f>
        <v>0</v>
      </c>
      <c r="K52" s="527">
        <f t="shared" si="37"/>
        <v>0</v>
      </c>
      <c r="L52" s="527">
        <f t="shared" si="37"/>
        <v>0</v>
      </c>
      <c r="M52" s="527">
        <f t="shared" si="37"/>
        <v>0</v>
      </c>
      <c r="N52" s="527">
        <f t="shared" si="37"/>
        <v>0</v>
      </c>
      <c r="O52" s="527">
        <f t="shared" si="37"/>
        <v>0</v>
      </c>
      <c r="P52" s="527">
        <f t="shared" si="37"/>
        <v>0</v>
      </c>
      <c r="Q52" s="527">
        <f t="shared" si="37"/>
        <v>0</v>
      </c>
      <c r="R52" s="527">
        <f t="shared" si="37"/>
        <v>0</v>
      </c>
      <c r="S52" s="527">
        <f t="shared" si="37"/>
        <v>0</v>
      </c>
      <c r="T52" s="527">
        <f t="shared" si="37"/>
        <v>0</v>
      </c>
      <c r="U52" s="527">
        <f t="shared" si="37"/>
        <v>0</v>
      </c>
      <c r="V52" s="527">
        <f t="shared" si="37"/>
        <v>0</v>
      </c>
      <c r="W52" s="527">
        <f t="shared" si="37"/>
        <v>0</v>
      </c>
      <c r="X52" s="527">
        <f t="shared" si="37"/>
        <v>0</v>
      </c>
      <c r="Y52" s="527">
        <f t="shared" si="37"/>
        <v>0</v>
      </c>
      <c r="Z52" s="527">
        <f t="shared" ref="Z52" si="38">SUM(Z53:Z54)</f>
        <v>0</v>
      </c>
      <c r="AF52" s="518"/>
      <c r="AG52" s="518"/>
      <c r="AH52" s="518"/>
      <c r="AI52" s="518"/>
      <c r="AJ52" s="518"/>
      <c r="AK52" s="518"/>
      <c r="AL52" s="518"/>
      <c r="AM52" s="518"/>
      <c r="AN52" s="518"/>
      <c r="AO52" s="518"/>
      <c r="AP52" s="518"/>
      <c r="AQ52" s="518"/>
      <c r="AR52" s="518"/>
      <c r="AS52" s="518"/>
      <c r="AT52" s="518"/>
      <c r="AU52" s="518"/>
    </row>
    <row r="53" spans="1:69" ht="13.5" customHeight="1">
      <c r="A53" s="531" t="s">
        <v>504</v>
      </c>
      <c r="B53" s="537" t="s">
        <v>409</v>
      </c>
      <c r="C53" s="524">
        <v>0.85</v>
      </c>
      <c r="D53" s="527">
        <f t="shared" si="8"/>
        <v>0</v>
      </c>
      <c r="E53" s="526" t="e">
        <f t="shared" si="15"/>
        <v>#DIV/0!</v>
      </c>
      <c r="F53" s="527">
        <f t="shared" si="5"/>
        <v>0</v>
      </c>
      <c r="G53" s="528">
        <f t="shared" si="5"/>
        <v>0</v>
      </c>
      <c r="H53" s="528" t="e">
        <f>IF(C53&lt;1,F53*C53*'17.PIV 4. pielikums finanšu an.'!$C$22,0)</f>
        <v>#DIV/0!</v>
      </c>
      <c r="I53" s="375"/>
      <c r="J53" s="375"/>
      <c r="K53" s="375"/>
      <c r="L53" s="375"/>
      <c r="M53" s="375"/>
      <c r="N53" s="375"/>
      <c r="O53" s="375"/>
      <c r="P53" s="375"/>
      <c r="Q53" s="375"/>
      <c r="R53" s="375"/>
      <c r="S53" s="375"/>
      <c r="T53" s="375"/>
      <c r="U53" s="375"/>
      <c r="V53" s="375"/>
      <c r="W53" s="375"/>
      <c r="X53" s="375"/>
      <c r="Y53" s="375"/>
      <c r="Z53" s="533"/>
      <c r="AF53" s="518"/>
      <c r="AG53" s="518"/>
      <c r="AH53" s="518"/>
      <c r="AI53" s="518"/>
      <c r="AJ53" s="518"/>
      <c r="AK53" s="518"/>
      <c r="AL53" s="518"/>
      <c r="AM53" s="518"/>
      <c r="AN53" s="518"/>
      <c r="AO53" s="518"/>
      <c r="AP53" s="518"/>
      <c r="AQ53" s="518"/>
      <c r="AR53" s="518"/>
      <c r="AS53" s="518"/>
      <c r="AT53" s="518"/>
      <c r="AU53" s="518"/>
    </row>
    <row r="54" spans="1:69" ht="13.5" customHeight="1">
      <c r="A54" s="531" t="s">
        <v>505</v>
      </c>
      <c r="B54" s="537" t="s">
        <v>410</v>
      </c>
      <c r="C54" s="524">
        <v>0.85</v>
      </c>
      <c r="D54" s="527">
        <f t="shared" si="8"/>
        <v>0</v>
      </c>
      <c r="E54" s="526" t="e">
        <f t="shared" si="15"/>
        <v>#DIV/0!</v>
      </c>
      <c r="F54" s="527">
        <f t="shared" si="5"/>
        <v>0</v>
      </c>
      <c r="G54" s="528">
        <f t="shared" si="5"/>
        <v>0</v>
      </c>
      <c r="H54" s="528" t="e">
        <f>IF(C54&lt;1,F54*C54*'17.PIV 4. pielikums finanšu an.'!$C$22,0)</f>
        <v>#DIV/0!</v>
      </c>
      <c r="I54" s="375"/>
      <c r="J54" s="375"/>
      <c r="K54" s="375"/>
      <c r="L54" s="375"/>
      <c r="M54" s="375"/>
      <c r="N54" s="375"/>
      <c r="O54" s="375"/>
      <c r="P54" s="375"/>
      <c r="Q54" s="375"/>
      <c r="R54" s="375"/>
      <c r="S54" s="375"/>
      <c r="T54" s="375"/>
      <c r="U54" s="375"/>
      <c r="V54" s="375"/>
      <c r="W54" s="375"/>
      <c r="X54" s="375"/>
      <c r="Y54" s="375"/>
      <c r="Z54" s="533"/>
      <c r="AF54" s="518"/>
      <c r="AG54" s="518"/>
      <c r="AH54" s="518"/>
      <c r="AI54" s="518"/>
      <c r="AJ54" s="518"/>
      <c r="AK54" s="518"/>
      <c r="AL54" s="518"/>
      <c r="AM54" s="518"/>
      <c r="AN54" s="518"/>
      <c r="AO54" s="518"/>
      <c r="AP54" s="518"/>
      <c r="AQ54" s="518"/>
      <c r="AR54" s="518"/>
      <c r="AS54" s="518"/>
      <c r="AT54" s="518"/>
      <c r="AU54" s="518"/>
    </row>
    <row r="55" spans="1:69" ht="13.5" customHeight="1">
      <c r="A55" s="541"/>
      <c r="B55" s="538" t="s">
        <v>151</v>
      </c>
      <c r="C55" s="542">
        <v>0.85</v>
      </c>
      <c r="D55" s="527">
        <f>SUM(D5,D6,D8,D10,D25,D37,D43,D48,D52)</f>
        <v>0</v>
      </c>
      <c r="E55" s="543" t="e">
        <f t="shared" si="15"/>
        <v>#DIV/0!</v>
      </c>
      <c r="F55" s="527">
        <f t="shared" ref="F55:Z55" si="39">SUM(F5,F6,F8,F10,F25,F37,F43,F48,F52)</f>
        <v>0</v>
      </c>
      <c r="G55" s="527">
        <f t="shared" si="39"/>
        <v>0</v>
      </c>
      <c r="H55" s="527" t="e">
        <f t="shared" si="39"/>
        <v>#DIV/0!</v>
      </c>
      <c r="I55" s="527">
        <f t="shared" si="39"/>
        <v>0</v>
      </c>
      <c r="J55" s="527">
        <f t="shared" si="39"/>
        <v>0</v>
      </c>
      <c r="K55" s="527">
        <f t="shared" si="39"/>
        <v>0</v>
      </c>
      <c r="L55" s="527">
        <f t="shared" si="39"/>
        <v>0</v>
      </c>
      <c r="M55" s="527">
        <f t="shared" si="39"/>
        <v>0</v>
      </c>
      <c r="N55" s="527">
        <f t="shared" si="39"/>
        <v>0</v>
      </c>
      <c r="O55" s="527">
        <f t="shared" si="39"/>
        <v>0</v>
      </c>
      <c r="P55" s="527">
        <f t="shared" si="39"/>
        <v>0</v>
      </c>
      <c r="Q55" s="527">
        <f t="shared" si="39"/>
        <v>0</v>
      </c>
      <c r="R55" s="527">
        <f t="shared" si="39"/>
        <v>0</v>
      </c>
      <c r="S55" s="527">
        <f t="shared" si="39"/>
        <v>0</v>
      </c>
      <c r="T55" s="527">
        <f t="shared" si="39"/>
        <v>0</v>
      </c>
      <c r="U55" s="527">
        <f t="shared" si="39"/>
        <v>0</v>
      </c>
      <c r="V55" s="527">
        <f t="shared" si="39"/>
        <v>0</v>
      </c>
      <c r="W55" s="527">
        <f t="shared" si="39"/>
        <v>0</v>
      </c>
      <c r="X55" s="527">
        <f t="shared" si="39"/>
        <v>0</v>
      </c>
      <c r="Y55" s="527">
        <f t="shared" si="39"/>
        <v>0</v>
      </c>
      <c r="Z55" s="527">
        <f t="shared" si="39"/>
        <v>0</v>
      </c>
      <c r="AF55" s="518"/>
      <c r="AG55" s="518"/>
      <c r="AH55" s="518"/>
      <c r="AI55" s="518"/>
      <c r="AJ55" s="518"/>
      <c r="AK55" s="518"/>
      <c r="AL55" s="518"/>
      <c r="AM55" s="518"/>
      <c r="AN55" s="518"/>
      <c r="AO55" s="518"/>
      <c r="AP55" s="518"/>
      <c r="AQ55" s="518"/>
      <c r="AR55" s="518"/>
      <c r="AS55" s="518"/>
      <c r="AT55" s="518"/>
      <c r="AU55" s="518"/>
    </row>
    <row r="56" spans="1:69" s="550" customFormat="1">
      <c r="A56" s="544"/>
      <c r="B56" s="545"/>
      <c r="C56" s="546"/>
      <c r="D56" s="547"/>
      <c r="E56" s="548"/>
      <c r="F56" s="547"/>
      <c r="G56" s="547"/>
      <c r="H56" s="547"/>
      <c r="I56" s="547"/>
      <c r="J56" s="547"/>
      <c r="K56" s="547"/>
      <c r="L56" s="547"/>
      <c r="M56" s="547"/>
      <c r="N56" s="547"/>
      <c r="O56" s="547"/>
      <c r="P56" s="547"/>
      <c r="Q56" s="547"/>
      <c r="R56" s="547"/>
      <c r="S56" s="547"/>
      <c r="T56" s="547"/>
      <c r="U56" s="547"/>
      <c r="V56" s="547"/>
      <c r="W56" s="547"/>
      <c r="X56" s="547"/>
      <c r="Y56" s="547"/>
      <c r="Z56" s="547"/>
      <c r="AA56" s="79"/>
      <c r="AB56" s="79"/>
      <c r="AC56" s="79"/>
      <c r="AD56" s="79"/>
      <c r="AE56" s="79"/>
      <c r="AF56" s="549"/>
      <c r="AG56" s="549"/>
      <c r="AH56" s="549"/>
      <c r="AI56" s="549"/>
      <c r="AJ56" s="549"/>
      <c r="AK56" s="549"/>
      <c r="AL56" s="549"/>
      <c r="AM56" s="549"/>
      <c r="AN56" s="549"/>
      <c r="AO56" s="549"/>
      <c r="AP56" s="549"/>
      <c r="AQ56" s="549"/>
      <c r="AR56" s="549"/>
      <c r="AS56" s="549"/>
      <c r="AT56" s="549"/>
      <c r="AU56" s="549"/>
      <c r="AV56" s="79"/>
      <c r="AW56" s="79"/>
      <c r="AX56" s="79"/>
      <c r="AY56" s="79"/>
      <c r="AZ56" s="79"/>
      <c r="BA56" s="79"/>
      <c r="BB56" s="79"/>
      <c r="BC56" s="79"/>
      <c r="BD56" s="79"/>
      <c r="BE56" s="79"/>
      <c r="BF56" s="79"/>
      <c r="BG56" s="79"/>
      <c r="BH56" s="79"/>
      <c r="BI56" s="79"/>
      <c r="BJ56" s="79"/>
      <c r="BK56" s="79"/>
      <c r="BL56" s="79"/>
      <c r="BM56" s="79"/>
      <c r="BN56" s="79"/>
      <c r="BO56" s="79"/>
      <c r="BP56" s="79"/>
      <c r="BQ56" s="79"/>
    </row>
    <row r="57" spans="1:69" s="71" customFormat="1">
      <c r="A57" s="551"/>
      <c r="B57" s="552" t="s">
        <v>374</v>
      </c>
      <c r="C57" s="524"/>
      <c r="D57" s="530"/>
      <c r="E57" s="553"/>
      <c r="F57" s="536"/>
      <c r="G57" s="536"/>
      <c r="H57" s="536" t="e">
        <f>SUM(I57:Z57)</f>
        <v>#DIV/0!</v>
      </c>
      <c r="I57" s="536" t="e">
        <f>$C$55*((SUM(I5,I6,I8,I10,I25,I37,I43,I48,I52)*'17.PIV 4. pielikums finanšu an.'!$C$22))</f>
        <v>#DIV/0!</v>
      </c>
      <c r="J57" s="536" t="s">
        <v>425</v>
      </c>
      <c r="K57" s="536" t="e">
        <f>$C$55*((SUM(K5,K6,K8,K10,K25,K37,K43,K48,K52)*'17.PIV 4. pielikums finanšu an.'!$C$22))</f>
        <v>#DIV/0!</v>
      </c>
      <c r="L57" s="536" t="s">
        <v>425</v>
      </c>
      <c r="M57" s="536" t="e">
        <f>$C$55*((SUM(M5,M6,M8,M10,M25,M37,M43,M48,M52)*'17.PIV 4. pielikums finanšu an.'!$C$22))</f>
        <v>#DIV/0!</v>
      </c>
      <c r="N57" s="536" t="s">
        <v>425</v>
      </c>
      <c r="O57" s="536" t="e">
        <f>$C$55*((SUM(O5,O6,O8,O10,O25,O37,O43,O48,O52)*'17.PIV 4. pielikums finanšu an.'!$C$22))</f>
        <v>#DIV/0!</v>
      </c>
      <c r="P57" s="536" t="s">
        <v>425</v>
      </c>
      <c r="Q57" s="536" t="e">
        <f>$C$55*((SUM(Q5,Q6,Q8,Q10,Q25,Q37,Q43,Q48,Q52)*'17.PIV 4. pielikums finanšu an.'!$C$22))</f>
        <v>#DIV/0!</v>
      </c>
      <c r="R57" s="536" t="s">
        <v>425</v>
      </c>
      <c r="S57" s="536" t="e">
        <f>$C$55*((SUM(S5,S6,S8,S10,S25,S37,S43,S48,S52)*'17.PIV 4. pielikums finanšu an.'!$C$22))</f>
        <v>#DIV/0!</v>
      </c>
      <c r="T57" s="536" t="s">
        <v>425</v>
      </c>
      <c r="U57" s="536" t="e">
        <f>$C$55*((SUM(U5,U6,U8,U10,U25,U37,U43,U48,U52)*'17.PIV 4. pielikums finanšu an.'!$C$22))</f>
        <v>#DIV/0!</v>
      </c>
      <c r="V57" s="536" t="s">
        <v>425</v>
      </c>
      <c r="W57" s="536" t="e">
        <f>$C$55*((SUM(W5,W6,W8,W10,W25,W37,W43,W48,W52)*'17.PIV 4. pielikums finanšu an.'!$C$22))</f>
        <v>#DIV/0!</v>
      </c>
      <c r="X57" s="536" t="s">
        <v>425</v>
      </c>
      <c r="Y57" s="536" t="e">
        <f>$C$55*((SUM(Y5,Y6,Y8,Y10,Y25,Y37,Y43,Y48,Y52)*'17.PIV 4. pielikums finanšu an.'!$C$22))</f>
        <v>#DIV/0!</v>
      </c>
      <c r="Z57" s="536" t="s">
        <v>425</v>
      </c>
      <c r="AF57" s="518"/>
      <c r="AG57" s="518"/>
      <c r="AH57" s="518"/>
      <c r="AI57" s="518"/>
      <c r="AJ57" s="518"/>
      <c r="AK57" s="518"/>
      <c r="AL57" s="518"/>
      <c r="AM57" s="518"/>
      <c r="AN57" s="518"/>
      <c r="AO57" s="518"/>
      <c r="AP57" s="518"/>
      <c r="AQ57" s="518"/>
      <c r="AR57" s="518"/>
      <c r="AS57" s="518"/>
      <c r="AT57" s="518"/>
      <c r="AU57" s="518"/>
    </row>
    <row r="58" spans="1:69" s="71" customFormat="1">
      <c r="A58" s="554"/>
      <c r="G58" s="243"/>
      <c r="H58" s="555"/>
      <c r="I58" s="518"/>
      <c r="J58" s="243"/>
      <c r="K58" s="243"/>
      <c r="L58" s="243"/>
      <c r="M58" s="243"/>
      <c r="N58" s="243"/>
      <c r="O58" s="243"/>
      <c r="P58" s="243"/>
      <c r="Q58" s="243"/>
      <c r="R58" s="243"/>
      <c r="S58" s="243"/>
      <c r="T58" s="243"/>
      <c r="U58" s="243"/>
      <c r="V58" s="243"/>
      <c r="W58" s="243"/>
      <c r="X58" s="243"/>
      <c r="Y58" s="243"/>
      <c r="Z58" s="243"/>
    </row>
    <row r="59" spans="1:69" s="71" customFormat="1">
      <c r="A59" s="554"/>
      <c r="H59" s="79"/>
      <c r="I59" s="559"/>
      <c r="J59" s="559"/>
      <c r="K59" s="559"/>
      <c r="L59" s="559"/>
      <c r="M59" s="559"/>
      <c r="N59" s="559"/>
      <c r="O59" s="559"/>
      <c r="P59" s="559"/>
      <c r="Q59" s="559"/>
      <c r="R59" s="559"/>
      <c r="S59" s="559"/>
      <c r="T59" s="559"/>
      <c r="U59" s="559"/>
      <c r="V59" s="559"/>
      <c r="W59" s="559"/>
      <c r="X59" s="559"/>
      <c r="Y59" s="559"/>
      <c r="Z59" s="559"/>
      <c r="AA59" s="560"/>
    </row>
    <row r="60" spans="1:69" s="71" customFormat="1">
      <c r="A60" s="561"/>
      <c r="I60" s="518"/>
    </row>
    <row r="61" spans="1:69" s="71" customFormat="1">
      <c r="A61" s="556"/>
    </row>
    <row r="62" spans="1:69" s="71" customFormat="1">
      <c r="A62" s="556"/>
    </row>
    <row r="63" spans="1:69" s="71" customFormat="1" ht="32.25" customHeight="1">
      <c r="A63" s="556"/>
    </row>
    <row r="64" spans="1:69" s="71" customFormat="1" ht="15.75">
      <c r="A64" s="557"/>
    </row>
    <row r="65" spans="1:2" s="71" customFormat="1" ht="15.75">
      <c r="A65" s="557"/>
    </row>
    <row r="66" spans="1:2" s="71" customFormat="1" ht="15.75">
      <c r="A66" s="557"/>
    </row>
    <row r="67" spans="1:2" s="71" customFormat="1"/>
    <row r="68" spans="1:2" s="71" customFormat="1"/>
    <row r="69" spans="1:2" s="71" customFormat="1"/>
    <row r="70" spans="1:2" s="71" customFormat="1">
      <c r="B70" s="518"/>
    </row>
    <row r="71" spans="1:2" s="71" customFormat="1">
      <c r="B71" s="518"/>
    </row>
    <row r="72" spans="1:2" s="71" customFormat="1">
      <c r="B72" s="558"/>
    </row>
    <row r="73" spans="1:2" s="71" customFormat="1"/>
    <row r="74" spans="1:2" s="71" customFormat="1"/>
    <row r="75" spans="1:2" s="71" customFormat="1"/>
    <row r="76" spans="1:2" s="71" customFormat="1"/>
    <row r="77" spans="1:2" s="71" customFormat="1"/>
    <row r="78" spans="1:2" s="71" customFormat="1"/>
    <row r="79" spans="1:2" s="71" customFormat="1"/>
    <row r="80" spans="1:2" s="71" customFormat="1"/>
    <row r="81" s="71" customFormat="1"/>
    <row r="82" s="71" customFormat="1"/>
    <row r="83" s="71" customFormat="1"/>
    <row r="84" s="71" customFormat="1"/>
    <row r="85" s="71" customFormat="1"/>
    <row r="86" s="71" customFormat="1"/>
    <row r="87" s="71" customFormat="1"/>
    <row r="88" s="71" customFormat="1"/>
    <row r="89" s="71" customFormat="1"/>
    <row r="90" s="71" customFormat="1"/>
    <row r="91" s="71" customFormat="1"/>
    <row r="92" s="71" customFormat="1"/>
    <row r="93" s="71" customFormat="1"/>
    <row r="94" s="71" customFormat="1"/>
    <row r="95" s="71" customFormat="1"/>
    <row r="96" s="71" customFormat="1"/>
    <row r="97" s="71" customFormat="1"/>
    <row r="98" s="71" customFormat="1"/>
    <row r="99" s="71" customFormat="1"/>
    <row r="100" s="71" customFormat="1"/>
    <row r="101" s="71" customFormat="1"/>
    <row r="102" s="71" customFormat="1"/>
    <row r="103" s="71" customFormat="1"/>
    <row r="104" s="71" customFormat="1"/>
    <row r="105" s="71" customFormat="1"/>
    <row r="106" s="71" customFormat="1"/>
    <row r="107" s="71" customFormat="1"/>
    <row r="108" s="71" customFormat="1"/>
    <row r="109" s="71" customFormat="1"/>
    <row r="110" s="71" customFormat="1"/>
    <row r="111" s="71" customFormat="1"/>
    <row r="112" s="71" customFormat="1"/>
    <row r="113" s="71" customFormat="1"/>
    <row r="114" s="71" customFormat="1"/>
    <row r="115" s="71" customFormat="1"/>
    <row r="116" s="71" customFormat="1"/>
    <row r="117" s="71" customFormat="1"/>
    <row r="118" s="71" customFormat="1"/>
    <row r="119" s="71" customFormat="1"/>
    <row r="120" s="71" customFormat="1"/>
    <row r="121" s="71" customFormat="1"/>
    <row r="122" s="71" customFormat="1"/>
    <row r="123" s="71" customFormat="1"/>
    <row r="124" s="71" customFormat="1"/>
    <row r="125" s="71" customFormat="1"/>
    <row r="126" s="71" customFormat="1"/>
    <row r="127" s="71" customFormat="1"/>
    <row r="128" s="71" customFormat="1"/>
    <row r="129" s="71" customFormat="1"/>
    <row r="130" s="71" customFormat="1"/>
    <row r="131" s="71" customFormat="1"/>
    <row r="132" s="71" customFormat="1"/>
    <row r="133" s="71" customFormat="1"/>
    <row r="134" s="71" customFormat="1"/>
    <row r="135" s="71" customFormat="1"/>
    <row r="136" s="71" customFormat="1"/>
    <row r="137" s="71" customFormat="1"/>
    <row r="138" s="71" customFormat="1"/>
    <row r="139" s="71" customFormat="1"/>
    <row r="140" s="71" customFormat="1"/>
    <row r="141" s="71" customFormat="1"/>
    <row r="142" s="71" customFormat="1"/>
    <row r="143" s="71" customFormat="1"/>
    <row r="144" s="71" customFormat="1"/>
    <row r="145" s="71" customFormat="1"/>
    <row r="146" s="71" customFormat="1"/>
    <row r="147" s="71" customFormat="1"/>
    <row r="148" s="71" customFormat="1"/>
    <row r="149" s="71" customFormat="1"/>
    <row r="150" s="71" customFormat="1"/>
    <row r="151" s="71" customFormat="1"/>
    <row r="152" s="71" customFormat="1"/>
    <row r="153" s="71" customFormat="1"/>
    <row r="154" s="71" customFormat="1"/>
    <row r="155" s="71" customFormat="1"/>
    <row r="156" s="71" customFormat="1"/>
    <row r="157" s="71" customFormat="1"/>
    <row r="158" s="71" customFormat="1"/>
    <row r="159" s="71" customFormat="1"/>
    <row r="160" s="71" customFormat="1"/>
    <row r="161" s="71" customFormat="1"/>
    <row r="162" s="71" customFormat="1"/>
    <row r="163" s="71" customFormat="1"/>
    <row r="164" s="71" customFormat="1"/>
    <row r="165" s="71" customFormat="1"/>
    <row r="166" s="71" customFormat="1"/>
    <row r="167" s="71" customFormat="1"/>
    <row r="168" s="71" customFormat="1"/>
    <row r="169" s="71" customFormat="1"/>
    <row r="170" s="71" customFormat="1"/>
    <row r="171" s="71" customFormat="1"/>
    <row r="172" s="71" customFormat="1"/>
    <row r="173" s="71" customFormat="1"/>
    <row r="174" s="71" customFormat="1"/>
    <row r="175" s="71" customFormat="1"/>
    <row r="176" s="71" customFormat="1"/>
    <row r="177" s="71" customFormat="1"/>
    <row r="178" s="71" customFormat="1"/>
    <row r="179" s="71" customFormat="1"/>
    <row r="180" s="71" customFormat="1"/>
    <row r="181" s="71" customFormat="1"/>
    <row r="182" s="71" customFormat="1"/>
    <row r="183" s="71" customFormat="1"/>
    <row r="184" s="71" customFormat="1"/>
    <row r="185" s="71" customFormat="1"/>
    <row r="186" s="71" customFormat="1"/>
    <row r="187" s="71" customFormat="1"/>
    <row r="188" s="71" customFormat="1"/>
    <row r="189" s="71" customFormat="1"/>
    <row r="190" s="71" customFormat="1"/>
    <row r="191" s="71" customFormat="1"/>
    <row r="192" s="71" customFormat="1"/>
    <row r="193" s="71" customFormat="1"/>
    <row r="194" s="71" customFormat="1"/>
    <row r="195" s="71" customFormat="1"/>
    <row r="196" s="71" customFormat="1"/>
    <row r="197" s="71" customFormat="1"/>
    <row r="198" s="71" customFormat="1"/>
    <row r="199" s="71" customFormat="1"/>
    <row r="200" s="71" customFormat="1"/>
    <row r="201" s="71" customFormat="1"/>
    <row r="202" s="71" customFormat="1"/>
    <row r="203" s="71" customFormat="1"/>
    <row r="204" s="71" customFormat="1"/>
    <row r="205" s="71" customFormat="1"/>
    <row r="206" s="71" customFormat="1"/>
    <row r="207" s="71" customFormat="1"/>
    <row r="208" s="71" customFormat="1"/>
    <row r="209" s="71" customFormat="1"/>
    <row r="210" s="71" customFormat="1"/>
    <row r="211" s="71" customFormat="1"/>
    <row r="212" s="71" customFormat="1"/>
    <row r="213" s="71" customFormat="1"/>
    <row r="214" s="71" customFormat="1"/>
    <row r="215" s="71" customFormat="1"/>
    <row r="216" s="71" customFormat="1"/>
    <row r="217" s="71" customFormat="1"/>
    <row r="218" s="71" customFormat="1"/>
    <row r="219" s="71" customFormat="1"/>
    <row r="220" s="71" customFormat="1"/>
    <row r="221" s="71" customFormat="1"/>
    <row r="222" s="71" customFormat="1"/>
    <row r="223" s="71" customFormat="1"/>
    <row r="224" s="71" customFormat="1"/>
    <row r="225" s="71" customFormat="1"/>
    <row r="226" s="71" customFormat="1"/>
    <row r="227" s="71" customFormat="1"/>
    <row r="228" s="71" customFormat="1"/>
    <row r="229" s="71" customFormat="1"/>
    <row r="230" s="71" customFormat="1"/>
    <row r="231" s="71" customFormat="1"/>
    <row r="232" s="71" customFormat="1"/>
    <row r="233" s="71" customFormat="1"/>
    <row r="234" s="71" customFormat="1"/>
    <row r="235" s="71" customFormat="1"/>
    <row r="236" s="71" customFormat="1"/>
    <row r="237" s="71" customFormat="1"/>
    <row r="238" s="71" customFormat="1"/>
    <row r="239" s="71" customFormat="1"/>
    <row r="240" s="71" customFormat="1"/>
    <row r="241" s="71" customFormat="1"/>
    <row r="242" s="71" customFormat="1"/>
    <row r="243" s="71" customFormat="1"/>
    <row r="244" s="71" customFormat="1"/>
    <row r="245" s="71" customFormat="1"/>
    <row r="246" s="71" customFormat="1"/>
    <row r="247" s="71" customFormat="1"/>
    <row r="248" s="71" customFormat="1"/>
    <row r="249" s="71" customFormat="1"/>
    <row r="250" s="71" customFormat="1"/>
    <row r="251" s="71" customFormat="1"/>
    <row r="252" s="71" customFormat="1"/>
    <row r="253" s="71" customFormat="1"/>
    <row r="254" s="71" customFormat="1"/>
    <row r="255" s="71" customFormat="1"/>
    <row r="256" s="71" customFormat="1"/>
    <row r="257" s="71" customFormat="1"/>
    <row r="258" s="71" customFormat="1"/>
    <row r="259" s="71" customFormat="1"/>
    <row r="260" s="71" customFormat="1"/>
    <row r="261" s="71" customFormat="1"/>
    <row r="262" s="71" customFormat="1"/>
    <row r="263" s="71" customFormat="1"/>
    <row r="264" s="71" customFormat="1"/>
    <row r="265" s="71" customFormat="1"/>
    <row r="266" s="71" customFormat="1"/>
    <row r="267" s="71" customFormat="1"/>
    <row r="268" s="71" customFormat="1"/>
    <row r="269" s="71" customFormat="1"/>
    <row r="270" s="71" customFormat="1"/>
    <row r="271" s="71" customFormat="1"/>
    <row r="272" s="71" customFormat="1"/>
    <row r="273" s="71" customFormat="1"/>
    <row r="274" s="71" customFormat="1"/>
    <row r="275" s="71" customFormat="1"/>
    <row r="276" s="71" customFormat="1"/>
    <row r="277" s="71" customFormat="1"/>
    <row r="278" s="71" customFormat="1"/>
    <row r="279" s="71" customFormat="1"/>
    <row r="280" s="71" customFormat="1"/>
    <row r="281" s="71" customFormat="1"/>
    <row r="282" s="71" customFormat="1"/>
    <row r="283" s="71" customFormat="1"/>
    <row r="284" s="71" customFormat="1"/>
    <row r="285" s="71" customFormat="1"/>
    <row r="286" s="71" customFormat="1"/>
    <row r="287" s="71" customFormat="1"/>
    <row r="288" s="71" customFormat="1"/>
    <row r="289" s="71" customFormat="1"/>
    <row r="290" s="71" customFormat="1"/>
    <row r="291" s="71" customFormat="1"/>
    <row r="292" s="71" customFormat="1"/>
    <row r="293" s="71" customFormat="1"/>
    <row r="294" s="71" customFormat="1"/>
    <row r="295" s="71" customFormat="1"/>
    <row r="296" s="71" customFormat="1"/>
    <row r="297" s="71" customFormat="1"/>
    <row r="298" s="71" customFormat="1"/>
    <row r="299" s="71" customFormat="1"/>
    <row r="300" s="71" customFormat="1"/>
    <row r="301" s="71" customFormat="1"/>
    <row r="302" s="71" customFormat="1"/>
    <row r="303" s="71" customFormat="1"/>
    <row r="304" s="71" customFormat="1"/>
    <row r="305" s="71" customFormat="1"/>
    <row r="306" s="71" customFormat="1"/>
    <row r="307" s="71" customFormat="1"/>
    <row r="308" s="71" customFormat="1"/>
    <row r="309" s="71" customFormat="1"/>
    <row r="310" s="71" customFormat="1"/>
    <row r="311" s="71" customFormat="1"/>
    <row r="312" s="71" customFormat="1"/>
    <row r="313" s="71" customFormat="1"/>
    <row r="314" s="71" customFormat="1"/>
    <row r="315" s="71" customFormat="1"/>
    <row r="316" s="71" customFormat="1"/>
    <row r="317" s="71" customFormat="1"/>
    <row r="318" s="71" customFormat="1"/>
    <row r="319" s="71" customFormat="1"/>
    <row r="320" s="71" customFormat="1"/>
    <row r="321" s="71" customFormat="1"/>
    <row r="322" s="71" customFormat="1"/>
    <row r="323" s="71" customFormat="1"/>
    <row r="324" s="71" customFormat="1"/>
    <row r="325" s="71" customFormat="1"/>
    <row r="326" s="71" customFormat="1"/>
    <row r="327" s="71" customFormat="1"/>
    <row r="328" s="71" customFormat="1"/>
    <row r="329" s="71" customFormat="1"/>
    <row r="330" s="71" customFormat="1"/>
    <row r="331" s="71" customFormat="1"/>
    <row r="332" s="71" customFormat="1"/>
    <row r="333" s="71" customFormat="1"/>
    <row r="334" s="71" customFormat="1"/>
    <row r="335" s="71" customFormat="1"/>
    <row r="336" s="71" customFormat="1"/>
    <row r="337" s="71" customFormat="1"/>
    <row r="338" s="71" customFormat="1"/>
    <row r="339" s="71" customFormat="1"/>
    <row r="340" s="71" customFormat="1"/>
    <row r="341" s="71" customFormat="1"/>
    <row r="342" s="71" customFormat="1"/>
    <row r="343" s="71" customFormat="1"/>
    <row r="344" s="71" customFormat="1"/>
    <row r="345" s="71" customFormat="1"/>
    <row r="346" s="71" customFormat="1"/>
    <row r="347" s="71" customFormat="1"/>
    <row r="348" s="71" customFormat="1"/>
    <row r="349" s="71" customFormat="1"/>
    <row r="350" s="71" customFormat="1"/>
    <row r="351" s="71" customFormat="1"/>
    <row r="352" s="71" customFormat="1"/>
    <row r="353" s="71" customFormat="1"/>
    <row r="354" s="71" customFormat="1"/>
    <row r="355" s="71" customFormat="1"/>
    <row r="356" s="71" customFormat="1"/>
    <row r="357" s="71" customFormat="1"/>
    <row r="358" s="71" customFormat="1"/>
    <row r="359" s="71" customFormat="1"/>
    <row r="360" s="71" customFormat="1"/>
    <row r="361" s="71" customFormat="1"/>
    <row r="362" s="71" customFormat="1"/>
    <row r="363" s="71" customFormat="1"/>
    <row r="364" s="71" customFormat="1"/>
    <row r="365" s="71" customFormat="1"/>
    <row r="366" s="71" customFormat="1"/>
    <row r="367" s="71" customFormat="1"/>
    <row r="368" s="71" customFormat="1"/>
    <row r="369" s="71" customFormat="1"/>
    <row r="370" s="71" customFormat="1"/>
    <row r="371" s="71" customFormat="1"/>
    <row r="372" s="71" customFormat="1"/>
    <row r="373" s="71" customFormat="1"/>
    <row r="374" s="71" customFormat="1"/>
    <row r="375" s="71" customFormat="1"/>
    <row r="376" s="71" customFormat="1"/>
    <row r="377" s="71" customFormat="1"/>
    <row r="378" s="71" customFormat="1"/>
    <row r="379" s="71" customFormat="1"/>
    <row r="380" s="71" customFormat="1"/>
    <row r="381" s="71" customFormat="1"/>
    <row r="382" s="71" customFormat="1"/>
    <row r="383" s="71" customFormat="1"/>
    <row r="384" s="71" customFormat="1"/>
    <row r="385" s="71" customFormat="1"/>
    <row r="386" s="71" customFormat="1"/>
    <row r="387" s="71" customFormat="1"/>
    <row r="388" s="71" customFormat="1"/>
    <row r="389" s="71" customFormat="1"/>
    <row r="390" s="71" customFormat="1"/>
    <row r="391" s="71" customFormat="1"/>
    <row r="392" s="71" customFormat="1"/>
    <row r="393" s="71" customFormat="1"/>
    <row r="394" s="71" customFormat="1"/>
    <row r="395" s="71" customFormat="1"/>
    <row r="396" s="71" customFormat="1"/>
    <row r="397" s="71" customFormat="1"/>
    <row r="398" s="71" customFormat="1"/>
    <row r="399" s="71" customFormat="1"/>
    <row r="400" s="71" customFormat="1"/>
    <row r="401" s="71" customFormat="1"/>
    <row r="402" s="71" customFormat="1"/>
    <row r="403" s="71" customFormat="1"/>
    <row r="404" s="71" customFormat="1"/>
    <row r="405" s="71" customFormat="1"/>
    <row r="406" s="71" customFormat="1"/>
    <row r="407" s="71" customFormat="1"/>
    <row r="408" s="71" customFormat="1"/>
    <row r="409" s="71" customFormat="1"/>
    <row r="410" s="71" customFormat="1"/>
    <row r="411" s="71" customFormat="1"/>
    <row r="412" s="71" customFormat="1"/>
    <row r="413" s="71" customFormat="1"/>
    <row r="414" s="71" customFormat="1"/>
    <row r="415" s="71" customFormat="1"/>
    <row r="416" s="71" customFormat="1"/>
    <row r="417" s="71" customFormat="1"/>
    <row r="418" s="71" customFormat="1"/>
    <row r="419" s="71" customFormat="1"/>
    <row r="420" s="71" customFormat="1"/>
    <row r="421" s="71" customFormat="1"/>
    <row r="422" s="71" customFormat="1"/>
    <row r="423" s="71" customFormat="1"/>
    <row r="424" s="71" customFormat="1"/>
    <row r="425" s="71" customFormat="1"/>
    <row r="426" s="71" customFormat="1"/>
    <row r="427" s="71" customFormat="1"/>
    <row r="428" s="71" customFormat="1"/>
    <row r="429" s="71" customFormat="1"/>
    <row r="430" s="71" customFormat="1"/>
    <row r="431" s="71" customFormat="1"/>
    <row r="432" s="71" customFormat="1"/>
  </sheetData>
  <sheetProtection password="9929" sheet="1" objects="1" scenarios="1"/>
  <dataConsolidate/>
  <mergeCells count="18">
    <mergeCell ref="D3:E3"/>
    <mergeCell ref="A1:B1"/>
    <mergeCell ref="A3:A4"/>
    <mergeCell ref="B3:B4"/>
    <mergeCell ref="C3:C4"/>
    <mergeCell ref="C2:G2"/>
    <mergeCell ref="A2:B2"/>
    <mergeCell ref="D1:M1"/>
    <mergeCell ref="S3:T3"/>
    <mergeCell ref="U3:V3"/>
    <mergeCell ref="W3:X3"/>
    <mergeCell ref="Y3:Z3"/>
    <mergeCell ref="F3:G3"/>
    <mergeCell ref="I3:J3"/>
    <mergeCell ref="K3:L3"/>
    <mergeCell ref="M3:N3"/>
    <mergeCell ref="O3:P3"/>
    <mergeCell ref="Q3:R3"/>
  </mergeCells>
  <conditionalFormatting sqref="H9">
    <cfRule type="containsText" dxfId="37" priority="4" stopIfTrue="1" operator="containsText" text="PĀRSNIEGTAS IZMAKSAS">
      <formula>NOT(ISERROR(SEARCH("PĀRSNIEGTAS IZMAKSAS",H9)))</formula>
    </cfRule>
  </conditionalFormatting>
  <conditionalFormatting sqref="H45:H47">
    <cfRule type="containsText" dxfId="36" priority="3" stopIfTrue="1" operator="containsText" text="PĀRSNIEGTAS IZMAKSAS">
      <formula>NOT(ISERROR(SEARCH("PĀRSNIEGTAS IZMAKSAS",H45)))</formula>
    </cfRule>
  </conditionalFormatting>
  <conditionalFormatting sqref="H12">
    <cfRule type="containsText" dxfId="35" priority="2" stopIfTrue="1" operator="containsText" text="PĀRSNIEGTAS IZMAKSAS">
      <formula>NOT(ISERROR(SEARCH("PĀRSNIEGTAS IZMAKSAS",H12)))</formula>
    </cfRule>
  </conditionalFormatting>
  <conditionalFormatting sqref="H13:H14">
    <cfRule type="containsText" dxfId="34" priority="1" stopIfTrue="1" operator="containsText" text="PĀRSNIEGTAS IZMAKSAS">
      <formula>NOT(ISERROR(SEARCH("PĀRSNIEGTAS IZMAKSAS",H13)))</formula>
    </cfRule>
  </conditionalFormatting>
  <conditionalFormatting sqref="D5:D6 G6 H5 H7 H16:H18 H20:H24 H28:H31 H33:H36 H39:H42 H49:H51 H53:H54">
    <cfRule type="containsText" dxfId="33" priority="5" stopIfTrue="1" operator="containsText" text="PĀRSNIEGTAS IZMAKSAS">
      <formula>NOT(ISERROR(SEARCH("PĀRSNIEGTAS IZMAKSAS",D5)))</formula>
    </cfRule>
  </conditionalFormatting>
  <dataValidations count="1">
    <dataValidation allowBlank="1" showInputMessage="1" showErrorMessage="1" promptTitle="izveelies" sqref="C5:C54"/>
  </dataValidations>
  <hyperlinks>
    <hyperlink ref="I2" r:id="rId1" display="Saite VBD noteikšanai"/>
  </hyperlinks>
  <pageMargins left="0.7" right="0.7" top="0.75" bottom="0.75" header="0.3" footer="0.3"/>
  <pageSetup paperSize="9" scale="55" orientation="landscape" r:id="rId2"/>
  <legacyDrawing r:id="rId3"/>
</worksheet>
</file>

<file path=xl/worksheets/sheet6.xml><?xml version="1.0" encoding="utf-8"?>
<worksheet xmlns="http://schemas.openxmlformats.org/spreadsheetml/2006/main" xmlns:r="http://schemas.openxmlformats.org/officeDocument/2006/relationships">
  <sheetPr codeName="Sheet9">
    <tabColor theme="6"/>
    <pageSetUpPr fitToPage="1"/>
  </sheetPr>
  <dimension ref="A1:BC62"/>
  <sheetViews>
    <sheetView showGridLines="0" zoomScale="80" zoomScaleNormal="80" workbookViewId="0">
      <selection activeCell="E17" sqref="E17"/>
    </sheetView>
  </sheetViews>
  <sheetFormatPr defaultRowHeight="12.75"/>
  <cols>
    <col min="1" max="1" width="1.28515625" style="23" customWidth="1"/>
    <col min="2" max="2" width="7.5703125" style="23" customWidth="1"/>
    <col min="3" max="3" width="36.85546875" style="23" customWidth="1"/>
    <col min="4" max="4" width="9.140625" style="23" customWidth="1"/>
    <col min="5" max="5" width="11.7109375" style="23" customWidth="1"/>
    <col min="6" max="6" width="12.85546875" style="23" customWidth="1"/>
    <col min="7" max="7" width="12" style="23" customWidth="1"/>
    <col min="8" max="23" width="11.5703125" style="23" customWidth="1"/>
    <col min="24" max="26" width="11.7109375" style="23" customWidth="1"/>
    <col min="27" max="28" width="11.85546875" style="23" customWidth="1"/>
    <col min="29" max="29" width="12.5703125" style="23" customWidth="1"/>
    <col min="30" max="30" width="11.7109375" style="23" customWidth="1"/>
    <col min="31" max="31" width="11.42578125" style="23" customWidth="1"/>
    <col min="32" max="32" width="11.7109375" style="23" customWidth="1"/>
    <col min="33" max="33" width="12.140625" style="23" customWidth="1"/>
    <col min="34" max="34" width="12.28515625" style="23" customWidth="1"/>
    <col min="35" max="35" width="12.85546875" style="23" customWidth="1"/>
    <col min="36" max="16384" width="9.140625" style="23"/>
  </cols>
  <sheetData>
    <row r="1" spans="1:55" s="514" customFormat="1" ht="27" customHeight="1">
      <c r="A1" s="888" t="s">
        <v>285</v>
      </c>
      <c r="B1" s="888"/>
      <c r="C1" s="888"/>
      <c r="D1" s="562"/>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3"/>
      <c r="AJ1" s="513"/>
      <c r="AK1" s="513"/>
      <c r="AL1" s="513"/>
      <c r="AM1" s="513"/>
      <c r="AN1" s="513"/>
      <c r="AO1" s="513"/>
      <c r="AP1" s="513"/>
      <c r="AQ1" s="513"/>
      <c r="AR1" s="513"/>
      <c r="AS1" s="513"/>
      <c r="AT1" s="513"/>
      <c r="AU1" s="513"/>
      <c r="AV1" s="513"/>
      <c r="AW1" s="513"/>
      <c r="AX1" s="513"/>
      <c r="AY1" s="513"/>
      <c r="AZ1" s="513"/>
      <c r="BA1" s="513"/>
      <c r="BB1" s="513"/>
      <c r="BC1" s="513"/>
    </row>
    <row r="2" spans="1:55" s="513" customFormat="1" ht="24.95" customHeight="1">
      <c r="A2" s="563" t="s">
        <v>193</v>
      </c>
      <c r="B2" s="563"/>
      <c r="C2" s="563"/>
      <c r="D2" s="562"/>
    </row>
    <row r="3" spans="1:55">
      <c r="A3" s="171"/>
      <c r="B3" s="171"/>
      <c r="C3" s="171"/>
      <c r="D3" s="172"/>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3"/>
    </row>
    <row r="4" spans="1:55">
      <c r="A4" s="174"/>
      <c r="B4" s="175"/>
      <c r="C4" s="176"/>
      <c r="D4" s="177"/>
      <c r="E4" s="210" t="s">
        <v>364</v>
      </c>
      <c r="F4" s="210">
        <v>2</v>
      </c>
      <c r="G4" s="210">
        <v>3</v>
      </c>
      <c r="H4" s="210">
        <v>4</v>
      </c>
      <c r="I4" s="210">
        <v>5</v>
      </c>
      <c r="J4" s="210">
        <v>6</v>
      </c>
      <c r="K4" s="210">
        <v>7</v>
      </c>
      <c r="L4" s="210">
        <v>8</v>
      </c>
      <c r="M4" s="210">
        <v>9</v>
      </c>
      <c r="N4" s="210">
        <v>10</v>
      </c>
      <c r="O4" s="210">
        <v>11</v>
      </c>
      <c r="P4" s="210">
        <v>12</v>
      </c>
      <c r="Q4" s="210">
        <v>13</v>
      </c>
      <c r="R4" s="210">
        <v>14</v>
      </c>
      <c r="S4" s="210">
        <v>15</v>
      </c>
      <c r="T4" s="210">
        <v>16</v>
      </c>
      <c r="U4" s="210">
        <v>17</v>
      </c>
      <c r="V4" s="210">
        <v>18</v>
      </c>
      <c r="W4" s="210">
        <v>19</v>
      </c>
      <c r="X4" s="210">
        <v>20</v>
      </c>
      <c r="Y4" s="210">
        <v>21</v>
      </c>
      <c r="Z4" s="210">
        <v>22</v>
      </c>
      <c r="AA4" s="210">
        <v>23</v>
      </c>
      <c r="AB4" s="210">
        <v>24</v>
      </c>
      <c r="AC4" s="210">
        <v>25</v>
      </c>
      <c r="AD4" s="210">
        <v>26</v>
      </c>
      <c r="AE4" s="210">
        <v>27</v>
      </c>
      <c r="AF4" s="210">
        <v>28</v>
      </c>
      <c r="AG4" s="210">
        <v>29</v>
      </c>
      <c r="AH4" s="210">
        <v>30</v>
      </c>
      <c r="AI4" s="178"/>
    </row>
    <row r="5" spans="1:55">
      <c r="A5" s="179"/>
      <c r="B5" s="180"/>
      <c r="C5" s="180"/>
      <c r="D5" s="181" t="s">
        <v>1</v>
      </c>
      <c r="E5" s="212" t="str">
        <f>"2014" &amp; "-" &amp;'Dati par projektu, instrukcija'!C9</f>
        <v>2014-</v>
      </c>
      <c r="F5" s="212">
        <f>'Dati par projektu, instrukcija'!C9+1</f>
        <v>1</v>
      </c>
      <c r="G5" s="212">
        <f>F5+1</f>
        <v>2</v>
      </c>
      <c r="H5" s="212">
        <f t="shared" ref="H5:AH5" si="0">G5+1</f>
        <v>3</v>
      </c>
      <c r="I5" s="212">
        <f t="shared" si="0"/>
        <v>4</v>
      </c>
      <c r="J5" s="212">
        <f t="shared" si="0"/>
        <v>5</v>
      </c>
      <c r="K5" s="212">
        <f t="shared" si="0"/>
        <v>6</v>
      </c>
      <c r="L5" s="212">
        <f t="shared" si="0"/>
        <v>7</v>
      </c>
      <c r="M5" s="212">
        <f t="shared" si="0"/>
        <v>8</v>
      </c>
      <c r="N5" s="212">
        <f t="shared" si="0"/>
        <v>9</v>
      </c>
      <c r="O5" s="212">
        <f t="shared" si="0"/>
        <v>10</v>
      </c>
      <c r="P5" s="212">
        <f t="shared" si="0"/>
        <v>11</v>
      </c>
      <c r="Q5" s="212">
        <f t="shared" si="0"/>
        <v>12</v>
      </c>
      <c r="R5" s="212">
        <f t="shared" si="0"/>
        <v>13</v>
      </c>
      <c r="S5" s="212">
        <f t="shared" si="0"/>
        <v>14</v>
      </c>
      <c r="T5" s="212">
        <f t="shared" si="0"/>
        <v>15</v>
      </c>
      <c r="U5" s="212">
        <f t="shared" si="0"/>
        <v>16</v>
      </c>
      <c r="V5" s="212">
        <f t="shared" si="0"/>
        <v>17</v>
      </c>
      <c r="W5" s="212">
        <f t="shared" si="0"/>
        <v>18</v>
      </c>
      <c r="X5" s="212">
        <f t="shared" si="0"/>
        <v>19</v>
      </c>
      <c r="Y5" s="212">
        <f t="shared" si="0"/>
        <v>20</v>
      </c>
      <c r="Z5" s="212">
        <f t="shared" si="0"/>
        <v>21</v>
      </c>
      <c r="AA5" s="212">
        <f t="shared" si="0"/>
        <v>22</v>
      </c>
      <c r="AB5" s="212">
        <f t="shared" si="0"/>
        <v>23</v>
      </c>
      <c r="AC5" s="212">
        <f t="shared" si="0"/>
        <v>24</v>
      </c>
      <c r="AD5" s="212">
        <f t="shared" si="0"/>
        <v>25</v>
      </c>
      <c r="AE5" s="212">
        <f t="shared" si="0"/>
        <v>26</v>
      </c>
      <c r="AF5" s="212">
        <f t="shared" si="0"/>
        <v>27</v>
      </c>
      <c r="AG5" s="212">
        <f t="shared" si="0"/>
        <v>28</v>
      </c>
      <c r="AH5" s="212">
        <f t="shared" si="0"/>
        <v>29</v>
      </c>
      <c r="AI5" s="183" t="s">
        <v>2</v>
      </c>
    </row>
    <row r="6" spans="1:55">
      <c r="A6" s="24"/>
      <c r="B6" s="24"/>
      <c r="C6" s="24"/>
      <c r="D6" s="25"/>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row>
    <row r="7" spans="1:55">
      <c r="A7" s="184"/>
      <c r="B7" s="185" t="s">
        <v>120</v>
      </c>
      <c r="C7" s="185"/>
      <c r="D7" s="185"/>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7"/>
    </row>
    <row r="8" spans="1:55" ht="13.5" thickBot="1">
      <c r="A8" s="24"/>
      <c r="B8" s="24"/>
      <c r="C8" s="24"/>
      <c r="D8" s="25"/>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row>
    <row r="9" spans="1:55" ht="13.5" customHeight="1">
      <c r="A9" s="564"/>
      <c r="B9" s="565">
        <v>1</v>
      </c>
      <c r="C9" s="566" t="s">
        <v>328</v>
      </c>
      <c r="D9" s="567" t="s">
        <v>178</v>
      </c>
      <c r="E9" s="568">
        <f>SUM(E10:E15)</f>
        <v>0</v>
      </c>
      <c r="F9" s="568">
        <f t="shared" ref="F9:AF9" si="1">SUM(F10:F15)</f>
        <v>0</v>
      </c>
      <c r="G9" s="568">
        <f t="shared" si="1"/>
        <v>0</v>
      </c>
      <c r="H9" s="568">
        <f t="shared" si="1"/>
        <v>0</v>
      </c>
      <c r="I9" s="568">
        <f t="shared" si="1"/>
        <v>0</v>
      </c>
      <c r="J9" s="568">
        <f t="shared" si="1"/>
        <v>0</v>
      </c>
      <c r="K9" s="568">
        <f t="shared" si="1"/>
        <v>0</v>
      </c>
      <c r="L9" s="568">
        <f t="shared" si="1"/>
        <v>0</v>
      </c>
      <c r="M9" s="568">
        <f t="shared" si="1"/>
        <v>0</v>
      </c>
      <c r="N9" s="568">
        <f t="shared" ref="N9:W9" si="2">SUM(N10:N15)</f>
        <v>0</v>
      </c>
      <c r="O9" s="568">
        <f t="shared" si="2"/>
        <v>0</v>
      </c>
      <c r="P9" s="568">
        <f t="shared" si="2"/>
        <v>0</v>
      </c>
      <c r="Q9" s="568">
        <f t="shared" si="2"/>
        <v>0</v>
      </c>
      <c r="R9" s="568">
        <f t="shared" si="2"/>
        <v>0</v>
      </c>
      <c r="S9" s="568">
        <f t="shared" si="2"/>
        <v>0</v>
      </c>
      <c r="T9" s="568">
        <f t="shared" si="2"/>
        <v>0</v>
      </c>
      <c r="U9" s="568">
        <f t="shared" si="2"/>
        <v>0</v>
      </c>
      <c r="V9" s="568">
        <f t="shared" si="2"/>
        <v>0</v>
      </c>
      <c r="W9" s="568">
        <f t="shared" si="2"/>
        <v>0</v>
      </c>
      <c r="X9" s="568">
        <f t="shared" si="1"/>
        <v>0</v>
      </c>
      <c r="Y9" s="568">
        <f t="shared" si="1"/>
        <v>0</v>
      </c>
      <c r="Z9" s="568">
        <f t="shared" si="1"/>
        <v>0</v>
      </c>
      <c r="AA9" s="568">
        <f t="shared" si="1"/>
        <v>0</v>
      </c>
      <c r="AB9" s="568">
        <f t="shared" si="1"/>
        <v>0</v>
      </c>
      <c r="AC9" s="568">
        <f t="shared" si="1"/>
        <v>0</v>
      </c>
      <c r="AD9" s="568">
        <f t="shared" si="1"/>
        <v>0</v>
      </c>
      <c r="AE9" s="568">
        <f t="shared" si="1"/>
        <v>0</v>
      </c>
      <c r="AF9" s="568">
        <f t="shared" si="1"/>
        <v>0</v>
      </c>
      <c r="AG9" s="568">
        <f t="shared" ref="AG9" si="3">SUM(AG10:AG15)</f>
        <v>0</v>
      </c>
      <c r="AH9" s="568">
        <f>SUM(AH10:AH15)</f>
        <v>0</v>
      </c>
      <c r="AI9" s="569">
        <f>SUM(E9:AH9)</f>
        <v>0</v>
      </c>
    </row>
    <row r="10" spans="1:55" ht="13.5" customHeight="1">
      <c r="A10" s="570"/>
      <c r="B10" s="571" t="s">
        <v>3</v>
      </c>
      <c r="C10" s="572" t="str">
        <f>'3. DL invest.n.pl.AR pr.'!C10</f>
        <v>Ieņēmumi ...</v>
      </c>
      <c r="D10" s="573" t="s">
        <v>178</v>
      </c>
      <c r="E10" s="376">
        <v>0</v>
      </c>
      <c r="F10" s="376">
        <v>0</v>
      </c>
      <c r="G10" s="376">
        <v>0</v>
      </c>
      <c r="H10" s="376">
        <v>0</v>
      </c>
      <c r="I10" s="376">
        <v>0</v>
      </c>
      <c r="J10" s="376">
        <v>0</v>
      </c>
      <c r="K10" s="376">
        <v>0</v>
      </c>
      <c r="L10" s="376">
        <v>0</v>
      </c>
      <c r="M10" s="376">
        <v>0</v>
      </c>
      <c r="N10" s="376">
        <v>0</v>
      </c>
      <c r="O10" s="376">
        <v>0</v>
      </c>
      <c r="P10" s="376">
        <v>0</v>
      </c>
      <c r="Q10" s="376">
        <v>0</v>
      </c>
      <c r="R10" s="376">
        <v>0</v>
      </c>
      <c r="S10" s="376">
        <v>0</v>
      </c>
      <c r="T10" s="376">
        <v>0</v>
      </c>
      <c r="U10" s="376">
        <v>0</v>
      </c>
      <c r="V10" s="376">
        <v>0</v>
      </c>
      <c r="W10" s="376">
        <v>0</v>
      </c>
      <c r="X10" s="376">
        <v>0</v>
      </c>
      <c r="Y10" s="376">
        <v>0</v>
      </c>
      <c r="Z10" s="376">
        <v>0</v>
      </c>
      <c r="AA10" s="376">
        <v>0</v>
      </c>
      <c r="AB10" s="376">
        <v>0</v>
      </c>
      <c r="AC10" s="376">
        <v>0</v>
      </c>
      <c r="AD10" s="376">
        <v>0</v>
      </c>
      <c r="AE10" s="376">
        <v>0</v>
      </c>
      <c r="AF10" s="376">
        <v>0</v>
      </c>
      <c r="AG10" s="376">
        <v>0</v>
      </c>
      <c r="AH10" s="376">
        <v>0</v>
      </c>
      <c r="AI10" s="574">
        <f>SUM(E10:AH10)</f>
        <v>0</v>
      </c>
    </row>
    <row r="11" spans="1:55" ht="13.5" customHeight="1">
      <c r="A11" s="570"/>
      <c r="B11" s="571" t="s">
        <v>5</v>
      </c>
      <c r="C11" s="572" t="str">
        <f>'3. DL invest.n.pl.AR pr.'!C11</f>
        <v>Ieņēmumi ...</v>
      </c>
      <c r="D11" s="573" t="s">
        <v>178</v>
      </c>
      <c r="E11" s="376">
        <v>0</v>
      </c>
      <c r="F11" s="376">
        <v>0</v>
      </c>
      <c r="G11" s="376">
        <v>0</v>
      </c>
      <c r="H11" s="376">
        <v>0</v>
      </c>
      <c r="I11" s="376">
        <v>0</v>
      </c>
      <c r="J11" s="376">
        <v>0</v>
      </c>
      <c r="K11" s="376">
        <v>0</v>
      </c>
      <c r="L11" s="376">
        <v>0</v>
      </c>
      <c r="M11" s="376">
        <v>0</v>
      </c>
      <c r="N11" s="376">
        <v>0</v>
      </c>
      <c r="O11" s="376">
        <v>0</v>
      </c>
      <c r="P11" s="376">
        <v>0</v>
      </c>
      <c r="Q11" s="376">
        <v>0</v>
      </c>
      <c r="R11" s="376">
        <v>0</v>
      </c>
      <c r="S11" s="376">
        <v>0</v>
      </c>
      <c r="T11" s="376">
        <v>0</v>
      </c>
      <c r="U11" s="376">
        <v>0</v>
      </c>
      <c r="V11" s="376">
        <v>0</v>
      </c>
      <c r="W11" s="376">
        <v>0</v>
      </c>
      <c r="X11" s="376">
        <v>0</v>
      </c>
      <c r="Y11" s="376">
        <v>0</v>
      </c>
      <c r="Z11" s="376">
        <v>0</v>
      </c>
      <c r="AA11" s="376">
        <v>0</v>
      </c>
      <c r="AB11" s="376">
        <v>0</v>
      </c>
      <c r="AC11" s="376">
        <v>0</v>
      </c>
      <c r="AD11" s="376">
        <v>0</v>
      </c>
      <c r="AE11" s="376">
        <v>0</v>
      </c>
      <c r="AF11" s="376">
        <v>0</v>
      </c>
      <c r="AG11" s="376">
        <v>0</v>
      </c>
      <c r="AH11" s="376">
        <v>0</v>
      </c>
      <c r="AI11" s="574">
        <f>SUM(E11:AH11)</f>
        <v>0</v>
      </c>
    </row>
    <row r="12" spans="1:55" ht="13.5" customHeight="1">
      <c r="A12" s="570"/>
      <c r="B12" s="571" t="s">
        <v>7</v>
      </c>
      <c r="C12" s="572" t="str">
        <f>'3. DL invest.n.pl.AR pr.'!C12</f>
        <v>Ieņēmumi ...</v>
      </c>
      <c r="D12" s="573" t="s">
        <v>178</v>
      </c>
      <c r="E12" s="376">
        <v>0</v>
      </c>
      <c r="F12" s="376">
        <v>0</v>
      </c>
      <c r="G12" s="376">
        <v>0</v>
      </c>
      <c r="H12" s="376">
        <v>0</v>
      </c>
      <c r="I12" s="376">
        <v>0</v>
      </c>
      <c r="J12" s="376">
        <v>0</v>
      </c>
      <c r="K12" s="376">
        <v>0</v>
      </c>
      <c r="L12" s="376">
        <v>0</v>
      </c>
      <c r="M12" s="376">
        <v>0</v>
      </c>
      <c r="N12" s="376">
        <v>0</v>
      </c>
      <c r="O12" s="376">
        <v>0</v>
      </c>
      <c r="P12" s="376">
        <v>0</v>
      </c>
      <c r="Q12" s="376">
        <v>0</v>
      </c>
      <c r="R12" s="376">
        <v>0</v>
      </c>
      <c r="S12" s="376">
        <v>0</v>
      </c>
      <c r="T12" s="376">
        <v>0</v>
      </c>
      <c r="U12" s="376">
        <v>0</v>
      </c>
      <c r="V12" s="376">
        <v>0</v>
      </c>
      <c r="W12" s="376">
        <v>0</v>
      </c>
      <c r="X12" s="376">
        <v>0</v>
      </c>
      <c r="Y12" s="376">
        <v>0</v>
      </c>
      <c r="Z12" s="376">
        <v>0</v>
      </c>
      <c r="AA12" s="376">
        <v>0</v>
      </c>
      <c r="AB12" s="376">
        <v>0</v>
      </c>
      <c r="AC12" s="376">
        <v>0</v>
      </c>
      <c r="AD12" s="376">
        <v>0</v>
      </c>
      <c r="AE12" s="376">
        <v>0</v>
      </c>
      <c r="AF12" s="376">
        <v>0</v>
      </c>
      <c r="AG12" s="376">
        <v>0</v>
      </c>
      <c r="AH12" s="376">
        <v>0</v>
      </c>
      <c r="AI12" s="574">
        <f t="shared" ref="AI12:AI21" si="4">SUM(E12:AH12)</f>
        <v>0</v>
      </c>
    </row>
    <row r="13" spans="1:55" ht="13.5" customHeight="1">
      <c r="A13" s="570"/>
      <c r="B13" s="571" t="s">
        <v>9</v>
      </c>
      <c r="C13" s="572" t="str">
        <f>'3. DL invest.n.pl.AR pr.'!C13</f>
        <v>Ieņēmumi ...</v>
      </c>
      <c r="D13" s="573" t="s">
        <v>178</v>
      </c>
      <c r="E13" s="376">
        <v>0</v>
      </c>
      <c r="F13" s="376">
        <v>0</v>
      </c>
      <c r="G13" s="376">
        <v>0</v>
      </c>
      <c r="H13" s="376">
        <v>0</v>
      </c>
      <c r="I13" s="376">
        <v>0</v>
      </c>
      <c r="J13" s="376">
        <v>0</v>
      </c>
      <c r="K13" s="376">
        <v>0</v>
      </c>
      <c r="L13" s="376">
        <v>0</v>
      </c>
      <c r="M13" s="376">
        <v>0</v>
      </c>
      <c r="N13" s="376">
        <v>0</v>
      </c>
      <c r="O13" s="376">
        <v>0</v>
      </c>
      <c r="P13" s="376">
        <v>0</v>
      </c>
      <c r="Q13" s="376">
        <v>0</v>
      </c>
      <c r="R13" s="376">
        <v>0</v>
      </c>
      <c r="S13" s="376">
        <v>0</v>
      </c>
      <c r="T13" s="376">
        <v>0</v>
      </c>
      <c r="U13" s="376">
        <v>0</v>
      </c>
      <c r="V13" s="376">
        <v>0</v>
      </c>
      <c r="W13" s="376">
        <v>0</v>
      </c>
      <c r="X13" s="376">
        <v>0</v>
      </c>
      <c r="Y13" s="376">
        <v>0</v>
      </c>
      <c r="Z13" s="376">
        <v>0</v>
      </c>
      <c r="AA13" s="376">
        <v>0</v>
      </c>
      <c r="AB13" s="376">
        <v>0</v>
      </c>
      <c r="AC13" s="376">
        <v>0</v>
      </c>
      <c r="AD13" s="376">
        <v>0</v>
      </c>
      <c r="AE13" s="376">
        <v>0</v>
      </c>
      <c r="AF13" s="376">
        <v>0</v>
      </c>
      <c r="AG13" s="376">
        <v>0</v>
      </c>
      <c r="AH13" s="376">
        <v>0</v>
      </c>
      <c r="AI13" s="574">
        <f t="shared" si="4"/>
        <v>0</v>
      </c>
    </row>
    <row r="14" spans="1:55" ht="13.5" customHeight="1">
      <c r="A14" s="570"/>
      <c r="B14" s="571" t="s">
        <v>11</v>
      </c>
      <c r="C14" s="572" t="str">
        <f>'3. DL invest.n.pl.AR pr.'!C14</f>
        <v>Ieņēmumi ...</v>
      </c>
      <c r="D14" s="573" t="s">
        <v>178</v>
      </c>
      <c r="E14" s="376">
        <v>0</v>
      </c>
      <c r="F14" s="376">
        <v>0</v>
      </c>
      <c r="G14" s="376">
        <v>0</v>
      </c>
      <c r="H14" s="376">
        <v>0</v>
      </c>
      <c r="I14" s="376">
        <v>0</v>
      </c>
      <c r="J14" s="376">
        <v>0</v>
      </c>
      <c r="K14" s="376">
        <v>0</v>
      </c>
      <c r="L14" s="376">
        <v>0</v>
      </c>
      <c r="M14" s="376">
        <v>0</v>
      </c>
      <c r="N14" s="376">
        <v>0</v>
      </c>
      <c r="O14" s="376">
        <v>0</v>
      </c>
      <c r="P14" s="376">
        <v>0</v>
      </c>
      <c r="Q14" s="376">
        <v>0</v>
      </c>
      <c r="R14" s="376">
        <v>0</v>
      </c>
      <c r="S14" s="376">
        <v>0</v>
      </c>
      <c r="T14" s="376">
        <v>0</v>
      </c>
      <c r="U14" s="376">
        <v>0</v>
      </c>
      <c r="V14" s="376">
        <v>0</v>
      </c>
      <c r="W14" s="376">
        <v>0</v>
      </c>
      <c r="X14" s="376">
        <v>0</v>
      </c>
      <c r="Y14" s="376">
        <v>0</v>
      </c>
      <c r="Z14" s="376">
        <v>0</v>
      </c>
      <c r="AA14" s="376">
        <v>0</v>
      </c>
      <c r="AB14" s="376">
        <v>0</v>
      </c>
      <c r="AC14" s="376">
        <v>0</v>
      </c>
      <c r="AD14" s="376">
        <v>0</v>
      </c>
      <c r="AE14" s="376">
        <v>0</v>
      </c>
      <c r="AF14" s="376">
        <v>0</v>
      </c>
      <c r="AG14" s="376">
        <v>0</v>
      </c>
      <c r="AH14" s="376">
        <v>0</v>
      </c>
      <c r="AI14" s="574">
        <f t="shared" si="4"/>
        <v>0</v>
      </c>
    </row>
    <row r="15" spans="1:55" ht="13.5" customHeight="1">
      <c r="A15" s="570"/>
      <c r="B15" s="571" t="s">
        <v>47</v>
      </c>
      <c r="C15" s="572" t="str">
        <f>'3. DL invest.n.pl.AR pr.'!C15</f>
        <v>Ieņēmumi ...</v>
      </c>
      <c r="D15" s="573" t="s">
        <v>178</v>
      </c>
      <c r="E15" s="376">
        <v>0</v>
      </c>
      <c r="F15" s="376">
        <v>0</v>
      </c>
      <c r="G15" s="376">
        <v>0</v>
      </c>
      <c r="H15" s="376">
        <v>0</v>
      </c>
      <c r="I15" s="376">
        <v>0</v>
      </c>
      <c r="J15" s="376">
        <v>0</v>
      </c>
      <c r="K15" s="376">
        <v>0</v>
      </c>
      <c r="L15" s="376">
        <v>0</v>
      </c>
      <c r="M15" s="376">
        <v>0</v>
      </c>
      <c r="N15" s="376">
        <v>0</v>
      </c>
      <c r="O15" s="376">
        <v>0</v>
      </c>
      <c r="P15" s="376">
        <v>0</v>
      </c>
      <c r="Q15" s="376">
        <v>0</v>
      </c>
      <c r="R15" s="376">
        <v>0</v>
      </c>
      <c r="S15" s="376">
        <v>0</v>
      </c>
      <c r="T15" s="376">
        <v>0</v>
      </c>
      <c r="U15" s="376">
        <v>0</v>
      </c>
      <c r="V15" s="376">
        <v>0</v>
      </c>
      <c r="W15" s="376">
        <v>0</v>
      </c>
      <c r="X15" s="376">
        <v>0</v>
      </c>
      <c r="Y15" s="376">
        <v>0</v>
      </c>
      <c r="Z15" s="376">
        <v>0</v>
      </c>
      <c r="AA15" s="376">
        <v>0</v>
      </c>
      <c r="AB15" s="376">
        <v>0</v>
      </c>
      <c r="AC15" s="376">
        <v>0</v>
      </c>
      <c r="AD15" s="376">
        <v>0</v>
      </c>
      <c r="AE15" s="376">
        <v>0</v>
      </c>
      <c r="AF15" s="376">
        <v>0</v>
      </c>
      <c r="AG15" s="376">
        <v>0</v>
      </c>
      <c r="AH15" s="376">
        <v>0</v>
      </c>
      <c r="AI15" s="574">
        <f t="shared" si="4"/>
        <v>0</v>
      </c>
    </row>
    <row r="16" spans="1:55" ht="13.5" customHeight="1">
      <c r="A16" s="570"/>
      <c r="B16" s="55">
        <v>2</v>
      </c>
      <c r="C16" s="18" t="s">
        <v>600</v>
      </c>
      <c r="D16" s="575" t="s">
        <v>178</v>
      </c>
      <c r="E16" s="576">
        <f>SUM(E17:E22)</f>
        <v>0</v>
      </c>
      <c r="F16" s="576">
        <f t="shared" ref="F16:AH16" si="5">SUM(F17:F22)</f>
        <v>0</v>
      </c>
      <c r="G16" s="576">
        <f t="shared" si="5"/>
        <v>0</v>
      </c>
      <c r="H16" s="576">
        <f t="shared" si="5"/>
        <v>0</v>
      </c>
      <c r="I16" s="576">
        <f t="shared" si="5"/>
        <v>0</v>
      </c>
      <c r="J16" s="576">
        <f t="shared" si="5"/>
        <v>0</v>
      </c>
      <c r="K16" s="576">
        <f t="shared" si="5"/>
        <v>0</v>
      </c>
      <c r="L16" s="576">
        <f t="shared" si="5"/>
        <v>0</v>
      </c>
      <c r="M16" s="576">
        <f t="shared" si="5"/>
        <v>0</v>
      </c>
      <c r="N16" s="576">
        <f t="shared" si="5"/>
        <v>0</v>
      </c>
      <c r="O16" s="576">
        <f t="shared" si="5"/>
        <v>0</v>
      </c>
      <c r="P16" s="576">
        <f t="shared" si="5"/>
        <v>0</v>
      </c>
      <c r="Q16" s="576">
        <f t="shared" si="5"/>
        <v>0</v>
      </c>
      <c r="R16" s="576">
        <f t="shared" si="5"/>
        <v>0</v>
      </c>
      <c r="S16" s="576">
        <f t="shared" si="5"/>
        <v>0</v>
      </c>
      <c r="T16" s="576">
        <f t="shared" si="5"/>
        <v>0</v>
      </c>
      <c r="U16" s="576">
        <f t="shared" si="5"/>
        <v>0</v>
      </c>
      <c r="V16" s="576">
        <f t="shared" si="5"/>
        <v>0</v>
      </c>
      <c r="W16" s="576">
        <f t="shared" si="5"/>
        <v>0</v>
      </c>
      <c r="X16" s="576">
        <f t="shared" si="5"/>
        <v>0</v>
      </c>
      <c r="Y16" s="576">
        <f t="shared" si="5"/>
        <v>0</v>
      </c>
      <c r="Z16" s="576">
        <f t="shared" si="5"/>
        <v>0</v>
      </c>
      <c r="AA16" s="576">
        <f t="shared" si="5"/>
        <v>0</v>
      </c>
      <c r="AB16" s="576">
        <f t="shared" si="5"/>
        <v>0</v>
      </c>
      <c r="AC16" s="576">
        <f t="shared" si="5"/>
        <v>0</v>
      </c>
      <c r="AD16" s="576">
        <f t="shared" si="5"/>
        <v>0</v>
      </c>
      <c r="AE16" s="576">
        <f t="shared" si="5"/>
        <v>0</v>
      </c>
      <c r="AF16" s="576">
        <f t="shared" si="5"/>
        <v>0</v>
      </c>
      <c r="AG16" s="576">
        <f t="shared" si="5"/>
        <v>0</v>
      </c>
      <c r="AH16" s="576">
        <f t="shared" si="5"/>
        <v>0</v>
      </c>
      <c r="AI16" s="574">
        <f>SUM(E16:AH16)</f>
        <v>0</v>
      </c>
    </row>
    <row r="17" spans="1:35" ht="13.5" customHeight="1">
      <c r="A17" s="570"/>
      <c r="B17" s="571" t="s">
        <v>14</v>
      </c>
      <c r="C17" s="572" t="str">
        <f>'3. DL invest.n.pl.AR pr.'!C17</f>
        <v>Darbības izmaksas....</v>
      </c>
      <c r="D17" s="573" t="s">
        <v>178</v>
      </c>
      <c r="E17" s="376">
        <v>0</v>
      </c>
      <c r="F17" s="376">
        <v>0</v>
      </c>
      <c r="G17" s="376">
        <v>0</v>
      </c>
      <c r="H17" s="376">
        <v>0</v>
      </c>
      <c r="I17" s="376">
        <v>0</v>
      </c>
      <c r="J17" s="376">
        <v>0</v>
      </c>
      <c r="K17" s="376">
        <v>0</v>
      </c>
      <c r="L17" s="376">
        <v>0</v>
      </c>
      <c r="M17" s="376">
        <v>0</v>
      </c>
      <c r="N17" s="376">
        <v>0</v>
      </c>
      <c r="O17" s="376">
        <v>0</v>
      </c>
      <c r="P17" s="376">
        <v>0</v>
      </c>
      <c r="Q17" s="376">
        <v>0</v>
      </c>
      <c r="R17" s="376">
        <v>0</v>
      </c>
      <c r="S17" s="376">
        <v>0</v>
      </c>
      <c r="T17" s="376">
        <v>0</v>
      </c>
      <c r="U17" s="376">
        <v>0</v>
      </c>
      <c r="V17" s="376">
        <v>0</v>
      </c>
      <c r="W17" s="376">
        <v>0</v>
      </c>
      <c r="X17" s="376">
        <v>0</v>
      </c>
      <c r="Y17" s="376">
        <v>0</v>
      </c>
      <c r="Z17" s="376">
        <v>0</v>
      </c>
      <c r="AA17" s="376">
        <v>0</v>
      </c>
      <c r="AB17" s="376">
        <v>0</v>
      </c>
      <c r="AC17" s="376">
        <v>0</v>
      </c>
      <c r="AD17" s="376">
        <v>0</v>
      </c>
      <c r="AE17" s="376">
        <v>0</v>
      </c>
      <c r="AF17" s="376">
        <v>0</v>
      </c>
      <c r="AG17" s="376">
        <v>0</v>
      </c>
      <c r="AH17" s="376">
        <v>0</v>
      </c>
      <c r="AI17" s="574">
        <f t="shared" si="4"/>
        <v>0</v>
      </c>
    </row>
    <row r="18" spans="1:35" ht="13.5" customHeight="1">
      <c r="A18" s="570"/>
      <c r="B18" s="571" t="s">
        <v>16</v>
      </c>
      <c r="C18" s="572" t="str">
        <f>'3. DL invest.n.pl.AR pr.'!C18</f>
        <v>Darbības izmaksas....</v>
      </c>
      <c r="D18" s="573" t="s">
        <v>178</v>
      </c>
      <c r="E18" s="376">
        <v>0</v>
      </c>
      <c r="F18" s="376">
        <v>0</v>
      </c>
      <c r="G18" s="376">
        <v>0</v>
      </c>
      <c r="H18" s="376">
        <v>0</v>
      </c>
      <c r="I18" s="376">
        <v>0</v>
      </c>
      <c r="J18" s="376">
        <v>0</v>
      </c>
      <c r="K18" s="376">
        <v>0</v>
      </c>
      <c r="L18" s="376">
        <v>0</v>
      </c>
      <c r="M18" s="376">
        <v>0</v>
      </c>
      <c r="N18" s="376">
        <v>0</v>
      </c>
      <c r="O18" s="376">
        <v>0</v>
      </c>
      <c r="P18" s="376">
        <v>0</v>
      </c>
      <c r="Q18" s="376">
        <v>0</v>
      </c>
      <c r="R18" s="376">
        <v>0</v>
      </c>
      <c r="S18" s="376">
        <v>0</v>
      </c>
      <c r="T18" s="376">
        <v>0</v>
      </c>
      <c r="U18" s="376">
        <v>0</v>
      </c>
      <c r="V18" s="376">
        <v>0</v>
      </c>
      <c r="W18" s="376">
        <v>0</v>
      </c>
      <c r="X18" s="376">
        <v>0</v>
      </c>
      <c r="Y18" s="376">
        <v>0</v>
      </c>
      <c r="Z18" s="376">
        <v>0</v>
      </c>
      <c r="AA18" s="376">
        <v>0</v>
      </c>
      <c r="AB18" s="376">
        <v>0</v>
      </c>
      <c r="AC18" s="376">
        <v>0</v>
      </c>
      <c r="AD18" s="376">
        <v>0</v>
      </c>
      <c r="AE18" s="376">
        <v>0</v>
      </c>
      <c r="AF18" s="376">
        <v>0</v>
      </c>
      <c r="AG18" s="376">
        <v>0</v>
      </c>
      <c r="AH18" s="376">
        <v>0</v>
      </c>
      <c r="AI18" s="574">
        <f t="shared" si="4"/>
        <v>0</v>
      </c>
    </row>
    <row r="19" spans="1:35" ht="15.75" customHeight="1">
      <c r="A19" s="570"/>
      <c r="B19" s="571" t="s">
        <v>19</v>
      </c>
      <c r="C19" s="572" t="str">
        <f>'3. DL invest.n.pl.AR pr.'!C19</f>
        <v>Darbības izmaksas....</v>
      </c>
      <c r="D19" s="573" t="s">
        <v>178</v>
      </c>
      <c r="E19" s="376">
        <v>0</v>
      </c>
      <c r="F19" s="376">
        <v>0</v>
      </c>
      <c r="G19" s="376">
        <v>0</v>
      </c>
      <c r="H19" s="376">
        <v>0</v>
      </c>
      <c r="I19" s="376">
        <v>0</v>
      </c>
      <c r="J19" s="376">
        <v>0</v>
      </c>
      <c r="K19" s="376">
        <v>0</v>
      </c>
      <c r="L19" s="376">
        <v>0</v>
      </c>
      <c r="M19" s="376">
        <v>0</v>
      </c>
      <c r="N19" s="376">
        <v>0</v>
      </c>
      <c r="O19" s="376">
        <v>0</v>
      </c>
      <c r="P19" s="376">
        <v>0</v>
      </c>
      <c r="Q19" s="376">
        <v>0</v>
      </c>
      <c r="R19" s="376">
        <v>0</v>
      </c>
      <c r="S19" s="376">
        <v>0</v>
      </c>
      <c r="T19" s="376">
        <v>0</v>
      </c>
      <c r="U19" s="376">
        <v>0</v>
      </c>
      <c r="V19" s="376">
        <v>0</v>
      </c>
      <c r="W19" s="376">
        <v>0</v>
      </c>
      <c r="X19" s="376">
        <v>0</v>
      </c>
      <c r="Y19" s="376">
        <v>0</v>
      </c>
      <c r="Z19" s="376">
        <v>0</v>
      </c>
      <c r="AA19" s="376">
        <v>0</v>
      </c>
      <c r="AB19" s="376">
        <v>0</v>
      </c>
      <c r="AC19" s="376">
        <v>0</v>
      </c>
      <c r="AD19" s="376">
        <v>0</v>
      </c>
      <c r="AE19" s="376">
        <v>0</v>
      </c>
      <c r="AF19" s="376">
        <v>0</v>
      </c>
      <c r="AG19" s="376">
        <v>0</v>
      </c>
      <c r="AH19" s="376">
        <v>0</v>
      </c>
      <c r="AI19" s="574">
        <f t="shared" si="4"/>
        <v>0</v>
      </c>
    </row>
    <row r="20" spans="1:35" ht="15.75" customHeight="1">
      <c r="A20" s="570"/>
      <c r="B20" s="571" t="s">
        <v>22</v>
      </c>
      <c r="C20" s="572" t="str">
        <f>'3. DL invest.n.pl.AR pr.'!C20</f>
        <v>Darbības izmaksas....</v>
      </c>
      <c r="D20" s="573" t="s">
        <v>178</v>
      </c>
      <c r="E20" s="376">
        <v>0</v>
      </c>
      <c r="F20" s="376">
        <v>0</v>
      </c>
      <c r="G20" s="376">
        <v>0</v>
      </c>
      <c r="H20" s="376">
        <v>0</v>
      </c>
      <c r="I20" s="376">
        <v>0</v>
      </c>
      <c r="J20" s="376">
        <v>0</v>
      </c>
      <c r="K20" s="376">
        <v>0</v>
      </c>
      <c r="L20" s="376">
        <v>0</v>
      </c>
      <c r="M20" s="376">
        <v>0</v>
      </c>
      <c r="N20" s="376">
        <v>0</v>
      </c>
      <c r="O20" s="376">
        <v>0</v>
      </c>
      <c r="P20" s="376">
        <v>0</v>
      </c>
      <c r="Q20" s="376">
        <v>0</v>
      </c>
      <c r="R20" s="376">
        <v>0</v>
      </c>
      <c r="S20" s="376">
        <v>0</v>
      </c>
      <c r="T20" s="376">
        <v>0</v>
      </c>
      <c r="U20" s="376">
        <v>0</v>
      </c>
      <c r="V20" s="376">
        <v>0</v>
      </c>
      <c r="W20" s="376">
        <v>0</v>
      </c>
      <c r="X20" s="376">
        <v>0</v>
      </c>
      <c r="Y20" s="376">
        <v>0</v>
      </c>
      <c r="Z20" s="376">
        <v>0</v>
      </c>
      <c r="AA20" s="376">
        <v>0</v>
      </c>
      <c r="AB20" s="376">
        <v>0</v>
      </c>
      <c r="AC20" s="376">
        <v>0</v>
      </c>
      <c r="AD20" s="376">
        <v>0</v>
      </c>
      <c r="AE20" s="376">
        <v>0</v>
      </c>
      <c r="AF20" s="376">
        <v>0</v>
      </c>
      <c r="AG20" s="376">
        <v>0</v>
      </c>
      <c r="AH20" s="376">
        <v>0</v>
      </c>
      <c r="AI20" s="574">
        <f t="shared" si="4"/>
        <v>0</v>
      </c>
    </row>
    <row r="21" spans="1:35" ht="15.75" customHeight="1">
      <c r="A21" s="570"/>
      <c r="B21" s="571" t="s">
        <v>23</v>
      </c>
      <c r="C21" s="572" t="str">
        <f>'3. DL invest.n.pl.AR pr.'!C21</f>
        <v>Darbības izmaksas....</v>
      </c>
      <c r="D21" s="573" t="s">
        <v>178</v>
      </c>
      <c r="E21" s="376">
        <v>0</v>
      </c>
      <c r="F21" s="376">
        <v>0</v>
      </c>
      <c r="G21" s="376">
        <v>0</v>
      </c>
      <c r="H21" s="376">
        <v>0</v>
      </c>
      <c r="I21" s="376">
        <v>0</v>
      </c>
      <c r="J21" s="376">
        <v>0</v>
      </c>
      <c r="K21" s="376">
        <v>0</v>
      </c>
      <c r="L21" s="376">
        <v>0</v>
      </c>
      <c r="M21" s="376">
        <v>0</v>
      </c>
      <c r="N21" s="376">
        <v>0</v>
      </c>
      <c r="O21" s="376">
        <v>0</v>
      </c>
      <c r="P21" s="376">
        <v>0</v>
      </c>
      <c r="Q21" s="376">
        <v>0</v>
      </c>
      <c r="R21" s="376">
        <v>0</v>
      </c>
      <c r="S21" s="376">
        <v>0</v>
      </c>
      <c r="T21" s="376">
        <v>0</v>
      </c>
      <c r="U21" s="376">
        <v>0</v>
      </c>
      <c r="V21" s="376">
        <v>0</v>
      </c>
      <c r="W21" s="376">
        <v>0</v>
      </c>
      <c r="X21" s="376">
        <v>0</v>
      </c>
      <c r="Y21" s="376">
        <v>0</v>
      </c>
      <c r="Z21" s="376">
        <v>0</v>
      </c>
      <c r="AA21" s="376">
        <v>0</v>
      </c>
      <c r="AB21" s="376">
        <v>0</v>
      </c>
      <c r="AC21" s="376">
        <v>0</v>
      </c>
      <c r="AD21" s="376">
        <v>0</v>
      </c>
      <c r="AE21" s="376">
        <v>0</v>
      </c>
      <c r="AF21" s="376">
        <v>0</v>
      </c>
      <c r="AG21" s="376">
        <v>0</v>
      </c>
      <c r="AH21" s="376">
        <v>0</v>
      </c>
      <c r="AI21" s="574">
        <f t="shared" si="4"/>
        <v>0</v>
      </c>
    </row>
    <row r="22" spans="1:35" s="62" customFormat="1" ht="15.75" customHeight="1">
      <c r="A22" s="577"/>
      <c r="B22" s="571" t="s">
        <v>22</v>
      </c>
      <c r="C22" s="572" t="str">
        <f>'3. DL invest.n.pl.AR pr.'!C22</f>
        <v>Darbības izmaksas....</v>
      </c>
      <c r="D22" s="573" t="s">
        <v>178</v>
      </c>
      <c r="E22" s="376">
        <v>0</v>
      </c>
      <c r="F22" s="376">
        <v>0</v>
      </c>
      <c r="G22" s="376">
        <v>0</v>
      </c>
      <c r="H22" s="376">
        <v>0</v>
      </c>
      <c r="I22" s="376">
        <v>0</v>
      </c>
      <c r="J22" s="376">
        <v>0</v>
      </c>
      <c r="K22" s="376">
        <v>0</v>
      </c>
      <c r="L22" s="376">
        <v>0</v>
      </c>
      <c r="M22" s="376">
        <v>0</v>
      </c>
      <c r="N22" s="376">
        <v>0</v>
      </c>
      <c r="O22" s="376">
        <v>0</v>
      </c>
      <c r="P22" s="376">
        <v>0</v>
      </c>
      <c r="Q22" s="376">
        <v>0</v>
      </c>
      <c r="R22" s="376">
        <v>0</v>
      </c>
      <c r="S22" s="376">
        <v>0</v>
      </c>
      <c r="T22" s="376">
        <v>0</v>
      </c>
      <c r="U22" s="376">
        <v>0</v>
      </c>
      <c r="V22" s="376">
        <v>0</v>
      </c>
      <c r="W22" s="376">
        <v>0</v>
      </c>
      <c r="X22" s="376">
        <v>0</v>
      </c>
      <c r="Y22" s="376">
        <v>0</v>
      </c>
      <c r="Z22" s="376">
        <v>0</v>
      </c>
      <c r="AA22" s="376">
        <v>0</v>
      </c>
      <c r="AB22" s="376">
        <v>0</v>
      </c>
      <c r="AC22" s="376">
        <v>0</v>
      </c>
      <c r="AD22" s="376">
        <v>0</v>
      </c>
      <c r="AE22" s="376">
        <v>0</v>
      </c>
      <c r="AF22" s="376">
        <v>0</v>
      </c>
      <c r="AG22" s="376">
        <v>0</v>
      </c>
      <c r="AH22" s="376">
        <v>0</v>
      </c>
      <c r="AI22" s="574">
        <f t="shared" ref="AI22" si="6">SUM(E22:AH22)</f>
        <v>0</v>
      </c>
    </row>
    <row r="23" spans="1:35" s="52" customFormat="1" ht="13.5" customHeight="1" thickBot="1">
      <c r="A23" s="578"/>
      <c r="B23" s="579">
        <v>3</v>
      </c>
      <c r="C23" s="580" t="s">
        <v>12</v>
      </c>
      <c r="D23" s="581" t="s">
        <v>178</v>
      </c>
      <c r="E23" s="582">
        <f>SUM(E9,,E16,)</f>
        <v>0</v>
      </c>
      <c r="F23" s="582">
        <f t="shared" ref="F23:M23" si="7">SUM(F9,,F16,)</f>
        <v>0</v>
      </c>
      <c r="G23" s="582">
        <f>SUM(G9,,G16,)</f>
        <v>0</v>
      </c>
      <c r="H23" s="582">
        <f t="shared" si="7"/>
        <v>0</v>
      </c>
      <c r="I23" s="582">
        <f t="shared" si="7"/>
        <v>0</v>
      </c>
      <c r="J23" s="582">
        <f t="shared" si="7"/>
        <v>0</v>
      </c>
      <c r="K23" s="582">
        <f t="shared" si="7"/>
        <v>0</v>
      </c>
      <c r="L23" s="582">
        <f t="shared" si="7"/>
        <v>0</v>
      </c>
      <c r="M23" s="582">
        <f t="shared" si="7"/>
        <v>0</v>
      </c>
      <c r="N23" s="582">
        <f t="shared" ref="N23:W23" si="8">SUM(N9,,N16,)</f>
        <v>0</v>
      </c>
      <c r="O23" s="582">
        <f t="shared" si="8"/>
        <v>0</v>
      </c>
      <c r="P23" s="582">
        <f t="shared" si="8"/>
        <v>0</v>
      </c>
      <c r="Q23" s="582">
        <f t="shared" si="8"/>
        <v>0</v>
      </c>
      <c r="R23" s="582">
        <f t="shared" si="8"/>
        <v>0</v>
      </c>
      <c r="S23" s="582">
        <f t="shared" si="8"/>
        <v>0</v>
      </c>
      <c r="T23" s="582">
        <f t="shared" si="8"/>
        <v>0</v>
      </c>
      <c r="U23" s="582">
        <f t="shared" si="8"/>
        <v>0</v>
      </c>
      <c r="V23" s="582">
        <f t="shared" si="8"/>
        <v>0</v>
      </c>
      <c r="W23" s="582">
        <f t="shared" si="8"/>
        <v>0</v>
      </c>
      <c r="X23" s="582">
        <f t="shared" ref="X23:AF23" si="9">SUM(X9,,X16,)</f>
        <v>0</v>
      </c>
      <c r="Y23" s="582">
        <f t="shared" si="9"/>
        <v>0</v>
      </c>
      <c r="Z23" s="582">
        <f t="shared" si="9"/>
        <v>0</v>
      </c>
      <c r="AA23" s="582">
        <f t="shared" si="9"/>
        <v>0</v>
      </c>
      <c r="AB23" s="582">
        <f t="shared" si="9"/>
        <v>0</v>
      </c>
      <c r="AC23" s="582">
        <f t="shared" si="9"/>
        <v>0</v>
      </c>
      <c r="AD23" s="582">
        <f t="shared" si="9"/>
        <v>0</v>
      </c>
      <c r="AE23" s="582">
        <f t="shared" si="9"/>
        <v>0</v>
      </c>
      <c r="AF23" s="582">
        <f t="shared" si="9"/>
        <v>0</v>
      </c>
      <c r="AG23" s="582">
        <f t="shared" ref="AG23" si="10">SUM(AG9,,AG16,)</f>
        <v>0</v>
      </c>
      <c r="AH23" s="582">
        <f t="shared" ref="AH23" si="11">SUM(AH9,,AH16,)</f>
        <v>0</v>
      </c>
      <c r="AI23" s="583">
        <f>SUM(E23:AH23)</f>
        <v>0</v>
      </c>
    </row>
    <row r="25" spans="1:35">
      <c r="A25" s="184"/>
      <c r="B25" s="185"/>
      <c r="C25" s="185"/>
      <c r="D25" s="185"/>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7"/>
    </row>
    <row r="27" spans="1:35">
      <c r="C27" s="71" t="s">
        <v>598</v>
      </c>
    </row>
    <row r="28" spans="1:35">
      <c r="B28" s="584"/>
    </row>
    <row r="29" spans="1:35">
      <c r="B29" s="585"/>
    </row>
    <row r="62" ht="25.5" customHeight="1"/>
  </sheetData>
  <sheetProtection password="9929" sheet="1" objects="1" scenarios="1"/>
  <mergeCells count="1">
    <mergeCell ref="A1:C1"/>
  </mergeCells>
  <dataValidations count="1">
    <dataValidation allowBlank="1" showInputMessage="1" showErrorMessage="1" prompt="Darbības izmaksas jāatspoguļo ar mīnuss zīmi (kā negatīva vērtība)!" sqref="E17"/>
  </dataValidations>
  <pageMargins left="0.7" right="0.7" top="0.75" bottom="0.75" header="0.3" footer="0.3"/>
  <pageSetup paperSize="9" scale="31" orientation="landscape" r:id="rId1"/>
</worksheet>
</file>

<file path=xl/worksheets/sheet7.xml><?xml version="1.0" encoding="utf-8"?>
<worksheet xmlns="http://schemas.openxmlformats.org/spreadsheetml/2006/main" xmlns:r="http://schemas.openxmlformats.org/officeDocument/2006/relationships">
  <sheetPr codeName="Sheet10">
    <tabColor theme="6"/>
    <pageSetUpPr fitToPage="1"/>
  </sheetPr>
  <dimension ref="A1:BN52"/>
  <sheetViews>
    <sheetView showGridLines="0" zoomScale="85" zoomScaleNormal="85" workbookViewId="0">
      <selection activeCell="C34" sqref="C34"/>
    </sheetView>
  </sheetViews>
  <sheetFormatPr defaultRowHeight="12.75"/>
  <cols>
    <col min="1" max="1" width="1.42578125" style="23" customWidth="1"/>
    <col min="2" max="2" width="6.5703125" style="23" customWidth="1"/>
    <col min="3" max="3" width="37.140625" style="23" customWidth="1"/>
    <col min="4" max="4" width="5.85546875" style="23" customWidth="1"/>
    <col min="5" max="5" width="5.42578125" style="23" customWidth="1"/>
    <col min="6" max="6" width="11.140625" style="23" customWidth="1"/>
    <col min="7" max="8" width="12" style="23" bestFit="1" customWidth="1"/>
    <col min="9" max="29" width="10.85546875" style="23" customWidth="1"/>
    <col min="30" max="34" width="11.7109375" style="23" customWidth="1"/>
    <col min="35" max="35" width="11.5703125" style="23" customWidth="1"/>
    <col min="36" max="36" width="12.5703125" style="23" bestFit="1" customWidth="1"/>
    <col min="37" max="37" width="11.28515625" style="23" bestFit="1" customWidth="1"/>
    <col min="38" max="38" width="10" style="23" bestFit="1" customWidth="1"/>
    <col min="39" max="16384" width="9.140625" style="23"/>
  </cols>
  <sheetData>
    <row r="1" spans="1:66" s="514" customFormat="1" ht="27" customHeight="1">
      <c r="A1" s="888" t="s">
        <v>286</v>
      </c>
      <c r="B1" s="888"/>
      <c r="C1" s="888"/>
      <c r="D1" s="888"/>
      <c r="E1" s="586"/>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13"/>
      <c r="AL1" s="513"/>
      <c r="AM1" s="513"/>
      <c r="AN1" s="513"/>
      <c r="AO1" s="513"/>
      <c r="AP1" s="513"/>
      <c r="AQ1" s="513"/>
      <c r="AR1" s="513"/>
      <c r="AS1" s="513"/>
      <c r="AT1" s="513"/>
      <c r="AU1" s="513"/>
      <c r="AV1" s="513"/>
      <c r="AW1" s="513"/>
      <c r="AX1" s="513"/>
      <c r="AY1" s="513"/>
      <c r="AZ1" s="513"/>
      <c r="BA1" s="513"/>
      <c r="BB1" s="513"/>
      <c r="BC1" s="513"/>
      <c r="BD1" s="513"/>
      <c r="BE1" s="513"/>
      <c r="BF1" s="513"/>
      <c r="BG1" s="513"/>
      <c r="BH1" s="513"/>
      <c r="BI1" s="513"/>
      <c r="BJ1" s="513"/>
      <c r="BK1" s="513"/>
      <c r="BL1" s="513"/>
      <c r="BM1" s="513"/>
      <c r="BN1" s="513"/>
    </row>
    <row r="2" spans="1:66" s="513" customFormat="1" ht="24.95" customHeight="1">
      <c r="A2" s="889" t="s">
        <v>429</v>
      </c>
      <c r="B2" s="889"/>
      <c r="C2" s="889"/>
      <c r="D2" s="889"/>
      <c r="E2" s="889"/>
      <c r="F2" s="889"/>
      <c r="G2" s="889"/>
      <c r="H2" s="889"/>
      <c r="I2" s="889"/>
      <c r="J2" s="889"/>
      <c r="K2" s="889"/>
      <c r="L2" s="587"/>
      <c r="M2" s="587"/>
      <c r="N2" s="587"/>
      <c r="O2" s="587"/>
      <c r="P2" s="587"/>
      <c r="Q2" s="587"/>
      <c r="R2" s="587"/>
      <c r="S2" s="587"/>
      <c r="T2" s="587"/>
      <c r="U2" s="587"/>
      <c r="V2" s="587"/>
      <c r="W2" s="587"/>
      <c r="X2" s="587"/>
      <c r="Y2" s="587"/>
      <c r="Z2" s="587"/>
      <c r="AA2" s="587"/>
      <c r="AB2" s="587"/>
      <c r="AC2" s="587"/>
      <c r="AD2" s="587"/>
      <c r="AE2" s="587"/>
      <c r="AF2" s="587"/>
      <c r="AG2" s="587"/>
      <c r="AH2" s="587"/>
      <c r="AI2" s="587"/>
      <c r="AJ2" s="587"/>
    </row>
    <row r="3" spans="1:66">
      <c r="A3" s="588"/>
      <c r="B3" s="171"/>
      <c r="C3" s="171"/>
      <c r="D3" s="171"/>
      <c r="E3" s="172"/>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3"/>
    </row>
    <row r="4" spans="1:66">
      <c r="A4" s="589"/>
      <c r="B4" s="175"/>
      <c r="C4" s="176"/>
      <c r="D4" s="176"/>
      <c r="E4" s="177"/>
      <c r="F4" s="210" t="str">
        <f>'2. DL invest.n.pl.BEZ pr.'!E4</f>
        <v>0 / 1</v>
      </c>
      <c r="G4" s="210">
        <f>'2. DL invest.n.pl.BEZ pr.'!F4</f>
        <v>2</v>
      </c>
      <c r="H4" s="210">
        <f>'2. DL invest.n.pl.BEZ pr.'!G4</f>
        <v>3</v>
      </c>
      <c r="I4" s="210">
        <f>'2. DL invest.n.pl.BEZ pr.'!H4</f>
        <v>4</v>
      </c>
      <c r="J4" s="210">
        <f>'2. DL invest.n.pl.BEZ pr.'!I4</f>
        <v>5</v>
      </c>
      <c r="K4" s="210">
        <f>'2. DL invest.n.pl.BEZ pr.'!J4</f>
        <v>6</v>
      </c>
      <c r="L4" s="210">
        <f>'2. DL invest.n.pl.BEZ pr.'!K4</f>
        <v>7</v>
      </c>
      <c r="M4" s="210">
        <f>'2. DL invest.n.pl.BEZ pr.'!L4</f>
        <v>8</v>
      </c>
      <c r="N4" s="210">
        <f>'2. DL invest.n.pl.BEZ pr.'!M4</f>
        <v>9</v>
      </c>
      <c r="O4" s="210">
        <f>'2. DL invest.n.pl.BEZ pr.'!N4</f>
        <v>10</v>
      </c>
      <c r="P4" s="210">
        <f>'2. DL invest.n.pl.BEZ pr.'!O4</f>
        <v>11</v>
      </c>
      <c r="Q4" s="210">
        <f>'2. DL invest.n.pl.BEZ pr.'!P4</f>
        <v>12</v>
      </c>
      <c r="R4" s="210">
        <f>'2. DL invest.n.pl.BEZ pr.'!Q4</f>
        <v>13</v>
      </c>
      <c r="S4" s="210">
        <f>'2. DL invest.n.pl.BEZ pr.'!R4</f>
        <v>14</v>
      </c>
      <c r="T4" s="210">
        <f>'2. DL invest.n.pl.BEZ pr.'!S4</f>
        <v>15</v>
      </c>
      <c r="U4" s="210">
        <f>'2. DL invest.n.pl.BEZ pr.'!T4</f>
        <v>16</v>
      </c>
      <c r="V4" s="210">
        <f>'2. DL invest.n.pl.BEZ pr.'!U4</f>
        <v>17</v>
      </c>
      <c r="W4" s="210">
        <f>'2. DL invest.n.pl.BEZ pr.'!V4</f>
        <v>18</v>
      </c>
      <c r="X4" s="210">
        <f>'2. DL invest.n.pl.BEZ pr.'!W4</f>
        <v>19</v>
      </c>
      <c r="Y4" s="210">
        <f>'2. DL invest.n.pl.BEZ pr.'!X4</f>
        <v>20</v>
      </c>
      <c r="Z4" s="210">
        <f>'2. DL invest.n.pl.BEZ pr.'!Y4</f>
        <v>21</v>
      </c>
      <c r="AA4" s="210">
        <f>'2. DL invest.n.pl.BEZ pr.'!Z4</f>
        <v>22</v>
      </c>
      <c r="AB4" s="210">
        <f>'2. DL invest.n.pl.BEZ pr.'!AA4</f>
        <v>23</v>
      </c>
      <c r="AC4" s="210">
        <f>'2. DL invest.n.pl.BEZ pr.'!AB4</f>
        <v>24</v>
      </c>
      <c r="AD4" s="210">
        <f>'2. DL invest.n.pl.BEZ pr.'!AC4</f>
        <v>25</v>
      </c>
      <c r="AE4" s="210">
        <f>'2. DL invest.n.pl.BEZ pr.'!AD4</f>
        <v>26</v>
      </c>
      <c r="AF4" s="210">
        <f>'2. DL invest.n.pl.BEZ pr.'!AE4</f>
        <v>27</v>
      </c>
      <c r="AG4" s="210">
        <f>'2. DL invest.n.pl.BEZ pr.'!AF4</f>
        <v>28</v>
      </c>
      <c r="AH4" s="210">
        <f>'2. DL invest.n.pl.BEZ pr.'!AG4</f>
        <v>29</v>
      </c>
      <c r="AI4" s="210">
        <f>'2. DL invest.n.pl.BEZ pr.'!AH4</f>
        <v>30</v>
      </c>
      <c r="AJ4" s="178"/>
    </row>
    <row r="5" spans="1:66">
      <c r="A5" s="590"/>
      <c r="B5" s="180"/>
      <c r="C5" s="180"/>
      <c r="D5" s="180"/>
      <c r="E5" s="181" t="s">
        <v>1</v>
      </c>
      <c r="F5" s="212" t="str">
        <f>'2. DL invest.n.pl.BEZ pr.'!E5</f>
        <v>2014-</v>
      </c>
      <c r="G5" s="212">
        <f>'2. DL invest.n.pl.BEZ pr.'!F5</f>
        <v>1</v>
      </c>
      <c r="H5" s="212">
        <f>'2. DL invest.n.pl.BEZ pr.'!G5</f>
        <v>2</v>
      </c>
      <c r="I5" s="212">
        <f>'2. DL invest.n.pl.BEZ pr.'!H5</f>
        <v>3</v>
      </c>
      <c r="J5" s="212">
        <f>'2. DL invest.n.pl.BEZ pr.'!I5</f>
        <v>4</v>
      </c>
      <c r="K5" s="212">
        <f>'2. DL invest.n.pl.BEZ pr.'!J5</f>
        <v>5</v>
      </c>
      <c r="L5" s="212">
        <f>'2. DL invest.n.pl.BEZ pr.'!K5</f>
        <v>6</v>
      </c>
      <c r="M5" s="212">
        <f>'2. DL invest.n.pl.BEZ pr.'!L5</f>
        <v>7</v>
      </c>
      <c r="N5" s="212">
        <f>'2. DL invest.n.pl.BEZ pr.'!M5</f>
        <v>8</v>
      </c>
      <c r="O5" s="212">
        <f>'2. DL invest.n.pl.BEZ pr.'!N5</f>
        <v>9</v>
      </c>
      <c r="P5" s="212">
        <f>'2. DL invest.n.pl.BEZ pr.'!O5</f>
        <v>10</v>
      </c>
      <c r="Q5" s="212">
        <f>'2. DL invest.n.pl.BEZ pr.'!P5</f>
        <v>11</v>
      </c>
      <c r="R5" s="212">
        <f>'2. DL invest.n.pl.BEZ pr.'!Q5</f>
        <v>12</v>
      </c>
      <c r="S5" s="212">
        <f>'2. DL invest.n.pl.BEZ pr.'!R5</f>
        <v>13</v>
      </c>
      <c r="T5" s="212">
        <f>'2. DL invest.n.pl.BEZ pr.'!S5</f>
        <v>14</v>
      </c>
      <c r="U5" s="212">
        <f>'2. DL invest.n.pl.BEZ pr.'!T5</f>
        <v>15</v>
      </c>
      <c r="V5" s="212">
        <f>'2. DL invest.n.pl.BEZ pr.'!U5</f>
        <v>16</v>
      </c>
      <c r="W5" s="212">
        <f>'2. DL invest.n.pl.BEZ pr.'!V5</f>
        <v>17</v>
      </c>
      <c r="X5" s="212">
        <f>'2. DL invest.n.pl.BEZ pr.'!W5</f>
        <v>18</v>
      </c>
      <c r="Y5" s="212">
        <f>'2. DL invest.n.pl.BEZ pr.'!X5</f>
        <v>19</v>
      </c>
      <c r="Z5" s="212">
        <f>'2. DL invest.n.pl.BEZ pr.'!Y5</f>
        <v>20</v>
      </c>
      <c r="AA5" s="212">
        <f>'2. DL invest.n.pl.BEZ pr.'!Z5</f>
        <v>21</v>
      </c>
      <c r="AB5" s="212">
        <f>'2. DL invest.n.pl.BEZ pr.'!AA5</f>
        <v>22</v>
      </c>
      <c r="AC5" s="212">
        <f>'2. DL invest.n.pl.BEZ pr.'!AB5</f>
        <v>23</v>
      </c>
      <c r="AD5" s="212">
        <f>'2. DL invest.n.pl.BEZ pr.'!AC5</f>
        <v>24</v>
      </c>
      <c r="AE5" s="212">
        <f>'2. DL invest.n.pl.BEZ pr.'!AD5</f>
        <v>25</v>
      </c>
      <c r="AF5" s="212">
        <f>'2. DL invest.n.pl.BEZ pr.'!AE5</f>
        <v>26</v>
      </c>
      <c r="AG5" s="212">
        <f>'2. DL invest.n.pl.BEZ pr.'!AF5</f>
        <v>27</v>
      </c>
      <c r="AH5" s="212">
        <f>'2. DL invest.n.pl.BEZ pr.'!AG5</f>
        <v>28</v>
      </c>
      <c r="AI5" s="212">
        <f>'2. DL invest.n.pl.BEZ pr.'!AH5</f>
        <v>29</v>
      </c>
      <c r="AJ5" s="183" t="s">
        <v>2</v>
      </c>
    </row>
    <row r="6" spans="1:66">
      <c r="A6" s="591"/>
      <c r="B6" s="591"/>
      <c r="C6" s="591"/>
      <c r="D6" s="591"/>
      <c r="E6" s="592"/>
      <c r="F6" s="593"/>
      <c r="G6" s="593"/>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row>
    <row r="7" spans="1:66">
      <c r="A7" s="594"/>
      <c r="B7" s="595" t="s">
        <v>120</v>
      </c>
      <c r="C7" s="595"/>
      <c r="D7" s="595"/>
      <c r="E7" s="595"/>
      <c r="F7" s="596"/>
      <c r="G7" s="596"/>
      <c r="H7" s="596"/>
      <c r="I7" s="596"/>
      <c r="J7" s="596"/>
      <c r="K7" s="596"/>
      <c r="L7" s="596"/>
      <c r="M7" s="596"/>
      <c r="N7" s="596"/>
      <c r="O7" s="596"/>
      <c r="P7" s="596"/>
      <c r="Q7" s="596"/>
      <c r="R7" s="596"/>
      <c r="S7" s="596"/>
      <c r="T7" s="596"/>
      <c r="U7" s="596"/>
      <c r="V7" s="596"/>
      <c r="W7" s="596"/>
      <c r="X7" s="596"/>
      <c r="Y7" s="596"/>
      <c r="Z7" s="596"/>
      <c r="AA7" s="596"/>
      <c r="AB7" s="596"/>
      <c r="AC7" s="596"/>
      <c r="AD7" s="596"/>
      <c r="AE7" s="596"/>
      <c r="AF7" s="596"/>
      <c r="AG7" s="596"/>
      <c r="AH7" s="596"/>
      <c r="AI7" s="596"/>
      <c r="AJ7" s="597"/>
    </row>
    <row r="8" spans="1:66" ht="13.5" thickBot="1">
      <c r="A8" s="591"/>
      <c r="B8" s="591"/>
      <c r="C8" s="591"/>
      <c r="D8" s="591"/>
      <c r="E8" s="592"/>
      <c r="F8" s="593"/>
      <c r="G8" s="593"/>
      <c r="H8" s="593"/>
      <c r="I8" s="593"/>
      <c r="J8" s="593"/>
      <c r="K8" s="593"/>
      <c r="L8" s="593"/>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8"/>
    </row>
    <row r="9" spans="1:66" ht="13.5" customHeight="1">
      <c r="A9" s="599"/>
      <c r="B9" s="600">
        <v>1</v>
      </c>
      <c r="C9" s="566" t="s">
        <v>326</v>
      </c>
      <c r="D9" s="566"/>
      <c r="E9" s="567" t="s">
        <v>178</v>
      </c>
      <c r="F9" s="601">
        <f>SUM(F10:F15)</f>
        <v>0</v>
      </c>
      <c r="G9" s="601">
        <f t="shared" ref="G9:R9" si="0">SUM(G10:G15)</f>
        <v>0</v>
      </c>
      <c r="H9" s="601">
        <f t="shared" si="0"/>
        <v>0</v>
      </c>
      <c r="I9" s="601">
        <f t="shared" si="0"/>
        <v>0</v>
      </c>
      <c r="J9" s="601">
        <f t="shared" si="0"/>
        <v>0</v>
      </c>
      <c r="K9" s="601">
        <f t="shared" si="0"/>
        <v>0</v>
      </c>
      <c r="L9" s="601">
        <f t="shared" si="0"/>
        <v>0</v>
      </c>
      <c r="M9" s="601">
        <f t="shared" si="0"/>
        <v>0</v>
      </c>
      <c r="N9" s="601">
        <f t="shared" si="0"/>
        <v>0</v>
      </c>
      <c r="O9" s="601">
        <f t="shared" si="0"/>
        <v>0</v>
      </c>
      <c r="P9" s="601">
        <f t="shared" si="0"/>
        <v>0</v>
      </c>
      <c r="Q9" s="601">
        <f t="shared" si="0"/>
        <v>0</v>
      </c>
      <c r="R9" s="601">
        <f t="shared" si="0"/>
        <v>0</v>
      </c>
      <c r="S9" s="601">
        <f t="shared" ref="S9:AA9" si="1">SUM(S10:S15)</f>
        <v>0</v>
      </c>
      <c r="T9" s="601">
        <f t="shared" si="1"/>
        <v>0</v>
      </c>
      <c r="U9" s="601">
        <f t="shared" si="1"/>
        <v>0</v>
      </c>
      <c r="V9" s="601">
        <f t="shared" si="1"/>
        <v>0</v>
      </c>
      <c r="W9" s="601">
        <f t="shared" si="1"/>
        <v>0</v>
      </c>
      <c r="X9" s="601">
        <f t="shared" si="1"/>
        <v>0</v>
      </c>
      <c r="Y9" s="601">
        <f t="shared" si="1"/>
        <v>0</v>
      </c>
      <c r="Z9" s="601">
        <f t="shared" si="1"/>
        <v>0</v>
      </c>
      <c r="AA9" s="601">
        <f t="shared" si="1"/>
        <v>0</v>
      </c>
      <c r="AB9" s="601">
        <f t="shared" ref="AB9:AI9" si="2">SUM(AB10:AB15)</f>
        <v>0</v>
      </c>
      <c r="AC9" s="601">
        <f t="shared" si="2"/>
        <v>0</v>
      </c>
      <c r="AD9" s="601">
        <f t="shared" si="2"/>
        <v>0</v>
      </c>
      <c r="AE9" s="601">
        <f t="shared" si="2"/>
        <v>0</v>
      </c>
      <c r="AF9" s="601">
        <f t="shared" si="2"/>
        <v>0</v>
      </c>
      <c r="AG9" s="601">
        <f t="shared" si="2"/>
        <v>0</v>
      </c>
      <c r="AH9" s="601">
        <f t="shared" si="2"/>
        <v>0</v>
      </c>
      <c r="AI9" s="601">
        <f t="shared" si="2"/>
        <v>0</v>
      </c>
      <c r="AJ9" s="602">
        <f>SUM(F9:AI9)</f>
        <v>0</v>
      </c>
      <c r="AK9" s="598" t="b">
        <f>AJ9='12. RL Investīciju n.pl.'!AI6</f>
        <v>1</v>
      </c>
    </row>
    <row r="10" spans="1:66" ht="13.5" customHeight="1">
      <c r="A10" s="570"/>
      <c r="B10" s="603" t="s">
        <v>3</v>
      </c>
      <c r="C10" s="627" t="s">
        <v>194</v>
      </c>
      <c r="D10" s="18"/>
      <c r="E10" s="573" t="s">
        <v>178</v>
      </c>
      <c r="F10" s="378">
        <v>0</v>
      </c>
      <c r="G10" s="378">
        <v>0</v>
      </c>
      <c r="H10" s="378">
        <v>0</v>
      </c>
      <c r="I10" s="378">
        <v>0</v>
      </c>
      <c r="J10" s="378">
        <v>0</v>
      </c>
      <c r="K10" s="378">
        <v>0</v>
      </c>
      <c r="L10" s="378">
        <v>0</v>
      </c>
      <c r="M10" s="378">
        <v>0</v>
      </c>
      <c r="N10" s="378">
        <v>0</v>
      </c>
      <c r="O10" s="378">
        <v>0</v>
      </c>
      <c r="P10" s="378">
        <v>0</v>
      </c>
      <c r="Q10" s="378">
        <v>0</v>
      </c>
      <c r="R10" s="378">
        <v>0</v>
      </c>
      <c r="S10" s="378">
        <v>0</v>
      </c>
      <c r="T10" s="378">
        <v>0</v>
      </c>
      <c r="U10" s="378">
        <v>0</v>
      </c>
      <c r="V10" s="378">
        <v>0</v>
      </c>
      <c r="W10" s="378">
        <v>0</v>
      </c>
      <c r="X10" s="378">
        <v>0</v>
      </c>
      <c r="Y10" s="378">
        <v>0</v>
      </c>
      <c r="Z10" s="378">
        <v>0</v>
      </c>
      <c r="AA10" s="377"/>
      <c r="AB10" s="377"/>
      <c r="AC10" s="377"/>
      <c r="AD10" s="377"/>
      <c r="AE10" s="377"/>
      <c r="AF10" s="377"/>
      <c r="AG10" s="377"/>
      <c r="AH10" s="377"/>
      <c r="AI10" s="377"/>
      <c r="AJ10" s="604">
        <f t="shared" ref="AJ10:AJ22" si="3">SUM(F10:AI10)</f>
        <v>0</v>
      </c>
      <c r="AK10" s="598"/>
    </row>
    <row r="11" spans="1:66" ht="13.5" customHeight="1">
      <c r="A11" s="570"/>
      <c r="B11" s="603" t="s">
        <v>5</v>
      </c>
      <c r="C11" s="627" t="s">
        <v>194</v>
      </c>
      <c r="D11" s="12"/>
      <c r="E11" s="573" t="s">
        <v>178</v>
      </c>
      <c r="F11" s="378"/>
      <c r="G11" s="378"/>
      <c r="H11" s="378"/>
      <c r="I11" s="378"/>
      <c r="J11" s="378"/>
      <c r="K11" s="378"/>
      <c r="L11" s="378"/>
      <c r="M11" s="378"/>
      <c r="N11" s="378"/>
      <c r="O11" s="378"/>
      <c r="P11" s="378"/>
      <c r="Q11" s="378">
        <v>0</v>
      </c>
      <c r="R11" s="378">
        <v>0</v>
      </c>
      <c r="S11" s="378">
        <v>0</v>
      </c>
      <c r="T11" s="378">
        <v>0</v>
      </c>
      <c r="U11" s="378">
        <v>0</v>
      </c>
      <c r="V11" s="378">
        <v>0</v>
      </c>
      <c r="W11" s="378">
        <v>0</v>
      </c>
      <c r="X11" s="378">
        <v>0</v>
      </c>
      <c r="Y11" s="378">
        <v>0</v>
      </c>
      <c r="Z11" s="378">
        <v>0</v>
      </c>
      <c r="AA11" s="377"/>
      <c r="AB11" s="377"/>
      <c r="AC11" s="377"/>
      <c r="AD11" s="377"/>
      <c r="AE11" s="377"/>
      <c r="AF11" s="377"/>
      <c r="AG11" s="377"/>
      <c r="AH11" s="377"/>
      <c r="AI11" s="377"/>
      <c r="AJ11" s="604">
        <f t="shared" si="3"/>
        <v>0</v>
      </c>
      <c r="AK11" s="598"/>
    </row>
    <row r="12" spans="1:66" ht="13.5" customHeight="1">
      <c r="A12" s="570"/>
      <c r="B12" s="603" t="s">
        <v>7</v>
      </c>
      <c r="C12" s="627" t="s">
        <v>194</v>
      </c>
      <c r="D12" s="18"/>
      <c r="E12" s="573" t="s">
        <v>178</v>
      </c>
      <c r="F12" s="378">
        <v>0</v>
      </c>
      <c r="G12" s="378">
        <v>0</v>
      </c>
      <c r="H12" s="378">
        <v>0</v>
      </c>
      <c r="I12" s="378">
        <v>0</v>
      </c>
      <c r="J12" s="378">
        <v>0</v>
      </c>
      <c r="K12" s="378">
        <v>0</v>
      </c>
      <c r="L12" s="378">
        <v>0</v>
      </c>
      <c r="M12" s="378">
        <v>0</v>
      </c>
      <c r="N12" s="378">
        <v>0</v>
      </c>
      <c r="O12" s="378">
        <v>0</v>
      </c>
      <c r="P12" s="378">
        <v>0</v>
      </c>
      <c r="Q12" s="378">
        <v>0</v>
      </c>
      <c r="R12" s="378">
        <v>0</v>
      </c>
      <c r="S12" s="378">
        <v>0</v>
      </c>
      <c r="T12" s="378">
        <v>0</v>
      </c>
      <c r="U12" s="378">
        <v>0</v>
      </c>
      <c r="V12" s="378">
        <v>0</v>
      </c>
      <c r="W12" s="378">
        <v>0</v>
      </c>
      <c r="X12" s="378">
        <v>0</v>
      </c>
      <c r="Y12" s="378">
        <v>0</v>
      </c>
      <c r="Z12" s="378">
        <v>0</v>
      </c>
      <c r="AA12" s="378"/>
      <c r="AB12" s="378"/>
      <c r="AC12" s="378"/>
      <c r="AD12" s="378"/>
      <c r="AE12" s="378"/>
      <c r="AF12" s="378"/>
      <c r="AG12" s="378"/>
      <c r="AH12" s="378"/>
      <c r="AI12" s="378"/>
      <c r="AJ12" s="604">
        <f t="shared" si="3"/>
        <v>0</v>
      </c>
      <c r="AK12" s="598"/>
    </row>
    <row r="13" spans="1:66" ht="13.5" customHeight="1">
      <c r="A13" s="570"/>
      <c r="B13" s="603" t="s">
        <v>9</v>
      </c>
      <c r="C13" s="627" t="s">
        <v>194</v>
      </c>
      <c r="D13" s="18"/>
      <c r="E13" s="573" t="s">
        <v>178</v>
      </c>
      <c r="F13" s="378">
        <v>0</v>
      </c>
      <c r="G13" s="378">
        <v>0</v>
      </c>
      <c r="H13" s="378">
        <v>0</v>
      </c>
      <c r="I13" s="378">
        <v>0</v>
      </c>
      <c r="J13" s="378">
        <v>0</v>
      </c>
      <c r="K13" s="378">
        <v>0</v>
      </c>
      <c r="L13" s="378">
        <v>0</v>
      </c>
      <c r="M13" s="378">
        <v>0</v>
      </c>
      <c r="N13" s="378">
        <v>0</v>
      </c>
      <c r="O13" s="378">
        <v>0</v>
      </c>
      <c r="P13" s="378">
        <v>0</v>
      </c>
      <c r="Q13" s="378">
        <v>0</v>
      </c>
      <c r="R13" s="378">
        <v>0</v>
      </c>
      <c r="S13" s="378">
        <v>0</v>
      </c>
      <c r="T13" s="378">
        <v>0</v>
      </c>
      <c r="U13" s="378">
        <v>0</v>
      </c>
      <c r="V13" s="378">
        <v>0</v>
      </c>
      <c r="W13" s="378">
        <v>0</v>
      </c>
      <c r="X13" s="378">
        <v>0</v>
      </c>
      <c r="Y13" s="378">
        <v>0</v>
      </c>
      <c r="Z13" s="378">
        <v>0</v>
      </c>
      <c r="AA13" s="378"/>
      <c r="AB13" s="378"/>
      <c r="AC13" s="378"/>
      <c r="AD13" s="378"/>
      <c r="AE13" s="378"/>
      <c r="AF13" s="378"/>
      <c r="AG13" s="378"/>
      <c r="AH13" s="378"/>
      <c r="AI13" s="378"/>
      <c r="AJ13" s="604">
        <f t="shared" si="3"/>
        <v>0</v>
      </c>
      <c r="AK13" s="598"/>
    </row>
    <row r="14" spans="1:66" ht="13.5" customHeight="1">
      <c r="A14" s="570"/>
      <c r="B14" s="603" t="s">
        <v>11</v>
      </c>
      <c r="C14" s="627" t="s">
        <v>194</v>
      </c>
      <c r="D14" s="18"/>
      <c r="E14" s="573" t="s">
        <v>178</v>
      </c>
      <c r="F14" s="378">
        <v>0</v>
      </c>
      <c r="G14" s="378">
        <v>0</v>
      </c>
      <c r="H14" s="378">
        <v>0</v>
      </c>
      <c r="I14" s="378">
        <v>0</v>
      </c>
      <c r="J14" s="378">
        <v>0</v>
      </c>
      <c r="K14" s="378">
        <v>0</v>
      </c>
      <c r="L14" s="378">
        <v>0</v>
      </c>
      <c r="M14" s="378">
        <v>0</v>
      </c>
      <c r="N14" s="378">
        <v>0</v>
      </c>
      <c r="O14" s="378">
        <v>0</v>
      </c>
      <c r="P14" s="378">
        <v>0</v>
      </c>
      <c r="Q14" s="378">
        <v>0</v>
      </c>
      <c r="R14" s="378">
        <v>0</v>
      </c>
      <c r="S14" s="378">
        <v>0</v>
      </c>
      <c r="T14" s="378">
        <v>0</v>
      </c>
      <c r="U14" s="378">
        <v>0</v>
      </c>
      <c r="V14" s="378">
        <v>0</v>
      </c>
      <c r="W14" s="378">
        <v>0</v>
      </c>
      <c r="X14" s="378">
        <v>0</v>
      </c>
      <c r="Y14" s="378">
        <v>0</v>
      </c>
      <c r="Z14" s="378">
        <v>0</v>
      </c>
      <c r="AA14" s="378"/>
      <c r="AB14" s="378"/>
      <c r="AC14" s="378"/>
      <c r="AD14" s="378"/>
      <c r="AE14" s="378"/>
      <c r="AF14" s="378"/>
      <c r="AG14" s="378"/>
      <c r="AH14" s="378"/>
      <c r="AI14" s="378"/>
      <c r="AJ14" s="604">
        <f t="shared" si="3"/>
        <v>0</v>
      </c>
      <c r="AK14" s="598"/>
    </row>
    <row r="15" spans="1:66" ht="13.5" customHeight="1">
      <c r="A15" s="570"/>
      <c r="B15" s="603" t="s">
        <v>47</v>
      </c>
      <c r="C15" s="627" t="s">
        <v>194</v>
      </c>
      <c r="D15" s="18"/>
      <c r="E15" s="573" t="s">
        <v>178</v>
      </c>
      <c r="F15" s="378">
        <v>0</v>
      </c>
      <c r="G15" s="378">
        <v>0</v>
      </c>
      <c r="H15" s="378">
        <v>0</v>
      </c>
      <c r="I15" s="378">
        <v>0</v>
      </c>
      <c r="J15" s="378">
        <v>0</v>
      </c>
      <c r="K15" s="378">
        <v>0</v>
      </c>
      <c r="L15" s="378">
        <v>0</v>
      </c>
      <c r="M15" s="378">
        <v>0</v>
      </c>
      <c r="N15" s="378">
        <v>0</v>
      </c>
      <c r="O15" s="378">
        <v>0</v>
      </c>
      <c r="P15" s="378">
        <v>0</v>
      </c>
      <c r="Q15" s="378">
        <v>0</v>
      </c>
      <c r="R15" s="378">
        <v>0</v>
      </c>
      <c r="S15" s="378">
        <v>0</v>
      </c>
      <c r="T15" s="378">
        <v>0</v>
      </c>
      <c r="U15" s="378">
        <v>0</v>
      </c>
      <c r="V15" s="378">
        <v>0</v>
      </c>
      <c r="W15" s="378">
        <v>0</v>
      </c>
      <c r="X15" s="378">
        <v>0</v>
      </c>
      <c r="Y15" s="378">
        <v>0</v>
      </c>
      <c r="Z15" s="378">
        <v>0</v>
      </c>
      <c r="AA15" s="378"/>
      <c r="AB15" s="378"/>
      <c r="AC15" s="378"/>
      <c r="AD15" s="378"/>
      <c r="AE15" s="378"/>
      <c r="AF15" s="378"/>
      <c r="AG15" s="378"/>
      <c r="AH15" s="378"/>
      <c r="AI15" s="378"/>
      <c r="AJ15" s="604">
        <f t="shared" si="3"/>
        <v>0</v>
      </c>
      <c r="AK15" s="598"/>
    </row>
    <row r="16" spans="1:66" ht="13.5" customHeight="1">
      <c r="A16" s="570"/>
      <c r="B16" s="92">
        <v>2</v>
      </c>
      <c r="C16" s="605" t="s">
        <v>599</v>
      </c>
      <c r="D16" s="18"/>
      <c r="E16" s="575" t="s">
        <v>178</v>
      </c>
      <c r="F16" s="254">
        <f>SUM(F17:F22)</f>
        <v>0</v>
      </c>
      <c r="G16" s="254">
        <f t="shared" ref="G16:AI16" si="4">SUM(G17:G22)</f>
        <v>0</v>
      </c>
      <c r="H16" s="254">
        <f t="shared" si="4"/>
        <v>0</v>
      </c>
      <c r="I16" s="254">
        <f t="shared" si="4"/>
        <v>0</v>
      </c>
      <c r="J16" s="254">
        <f t="shared" si="4"/>
        <v>0</v>
      </c>
      <c r="K16" s="254">
        <f t="shared" si="4"/>
        <v>0</v>
      </c>
      <c r="L16" s="254">
        <f t="shared" si="4"/>
        <v>0</v>
      </c>
      <c r="M16" s="254">
        <f t="shared" si="4"/>
        <v>0</v>
      </c>
      <c r="N16" s="254">
        <f t="shared" si="4"/>
        <v>0</v>
      </c>
      <c r="O16" s="254">
        <f t="shared" si="4"/>
        <v>0</v>
      </c>
      <c r="P16" s="254">
        <f t="shared" si="4"/>
        <v>0</v>
      </c>
      <c r="Q16" s="254">
        <f t="shared" si="4"/>
        <v>0</v>
      </c>
      <c r="R16" s="254">
        <f t="shared" si="4"/>
        <v>0</v>
      </c>
      <c r="S16" s="254">
        <f t="shared" si="4"/>
        <v>0</v>
      </c>
      <c r="T16" s="254">
        <f t="shared" si="4"/>
        <v>0</v>
      </c>
      <c r="U16" s="254">
        <f t="shared" si="4"/>
        <v>0</v>
      </c>
      <c r="V16" s="254">
        <f t="shared" si="4"/>
        <v>0</v>
      </c>
      <c r="W16" s="254">
        <f t="shared" si="4"/>
        <v>0</v>
      </c>
      <c r="X16" s="254">
        <f t="shared" si="4"/>
        <v>0</v>
      </c>
      <c r="Y16" s="254">
        <f t="shared" si="4"/>
        <v>0</v>
      </c>
      <c r="Z16" s="254">
        <f t="shared" si="4"/>
        <v>0</v>
      </c>
      <c r="AA16" s="254">
        <f t="shared" si="4"/>
        <v>0</v>
      </c>
      <c r="AB16" s="254">
        <f t="shared" si="4"/>
        <v>0</v>
      </c>
      <c r="AC16" s="254">
        <f t="shared" si="4"/>
        <v>0</v>
      </c>
      <c r="AD16" s="254">
        <f t="shared" si="4"/>
        <v>0</v>
      </c>
      <c r="AE16" s="254">
        <f t="shared" si="4"/>
        <v>0</v>
      </c>
      <c r="AF16" s="254">
        <f t="shared" si="4"/>
        <v>0</v>
      </c>
      <c r="AG16" s="254">
        <f t="shared" si="4"/>
        <v>0</v>
      </c>
      <c r="AH16" s="254">
        <f t="shared" si="4"/>
        <v>0</v>
      </c>
      <c r="AI16" s="254">
        <f t="shared" si="4"/>
        <v>0</v>
      </c>
      <c r="AJ16" s="604">
        <f t="shared" si="3"/>
        <v>0</v>
      </c>
      <c r="AK16" s="606"/>
    </row>
    <row r="17" spans="1:38" ht="13.5" customHeight="1">
      <c r="A17" s="570"/>
      <c r="B17" s="603" t="s">
        <v>14</v>
      </c>
      <c r="C17" s="627" t="s">
        <v>180</v>
      </c>
      <c r="D17" s="12"/>
      <c r="E17" s="573" t="s">
        <v>178</v>
      </c>
      <c r="F17" s="376">
        <v>0</v>
      </c>
      <c r="G17" s="378">
        <v>0</v>
      </c>
      <c r="H17" s="378">
        <v>0</v>
      </c>
      <c r="I17" s="378">
        <v>0</v>
      </c>
      <c r="J17" s="378">
        <v>0</v>
      </c>
      <c r="K17" s="378">
        <v>0</v>
      </c>
      <c r="L17" s="378">
        <v>0</v>
      </c>
      <c r="M17" s="378">
        <v>0</v>
      </c>
      <c r="N17" s="378">
        <v>0</v>
      </c>
      <c r="O17" s="378">
        <v>0</v>
      </c>
      <c r="P17" s="378">
        <v>0</v>
      </c>
      <c r="Q17" s="378">
        <v>0</v>
      </c>
      <c r="R17" s="378">
        <v>0</v>
      </c>
      <c r="S17" s="378">
        <v>0</v>
      </c>
      <c r="T17" s="378">
        <v>0</v>
      </c>
      <c r="U17" s="378">
        <v>0</v>
      </c>
      <c r="V17" s="378">
        <v>0</v>
      </c>
      <c r="W17" s="378">
        <v>0</v>
      </c>
      <c r="X17" s="378">
        <v>0</v>
      </c>
      <c r="Y17" s="378">
        <v>0</v>
      </c>
      <c r="Z17" s="378">
        <v>0</v>
      </c>
      <c r="AA17" s="378"/>
      <c r="AB17" s="378"/>
      <c r="AC17" s="378"/>
      <c r="AD17" s="378"/>
      <c r="AE17" s="378"/>
      <c r="AF17" s="378"/>
      <c r="AG17" s="378"/>
      <c r="AH17" s="378"/>
      <c r="AI17" s="378"/>
      <c r="AJ17" s="604">
        <f t="shared" si="3"/>
        <v>0</v>
      </c>
      <c r="AK17" s="598"/>
    </row>
    <row r="18" spans="1:38" ht="13.5" customHeight="1">
      <c r="A18" s="570"/>
      <c r="B18" s="603" t="s">
        <v>16</v>
      </c>
      <c r="C18" s="627" t="s">
        <v>180</v>
      </c>
      <c r="D18" s="12"/>
      <c r="E18" s="573" t="s">
        <v>178</v>
      </c>
      <c r="F18" s="378">
        <v>0</v>
      </c>
      <c r="G18" s="378">
        <v>0</v>
      </c>
      <c r="H18" s="378">
        <v>0</v>
      </c>
      <c r="I18" s="378">
        <v>0</v>
      </c>
      <c r="J18" s="378">
        <v>0</v>
      </c>
      <c r="K18" s="378">
        <v>0</v>
      </c>
      <c r="L18" s="378">
        <v>0</v>
      </c>
      <c r="M18" s="378">
        <v>0</v>
      </c>
      <c r="N18" s="378">
        <v>0</v>
      </c>
      <c r="O18" s="378">
        <v>0</v>
      </c>
      <c r="P18" s="378">
        <v>0</v>
      </c>
      <c r="Q18" s="378">
        <v>0</v>
      </c>
      <c r="R18" s="378">
        <v>0</v>
      </c>
      <c r="S18" s="378">
        <v>0</v>
      </c>
      <c r="T18" s="378">
        <v>0</v>
      </c>
      <c r="U18" s="378">
        <v>0</v>
      </c>
      <c r="V18" s="378">
        <v>0</v>
      </c>
      <c r="W18" s="378">
        <v>0</v>
      </c>
      <c r="X18" s="378">
        <v>0</v>
      </c>
      <c r="Y18" s="378">
        <v>0</v>
      </c>
      <c r="Z18" s="378">
        <v>0</v>
      </c>
      <c r="AA18" s="378"/>
      <c r="AB18" s="378"/>
      <c r="AC18" s="378"/>
      <c r="AD18" s="378"/>
      <c r="AE18" s="378"/>
      <c r="AF18" s="378"/>
      <c r="AG18" s="378"/>
      <c r="AH18" s="378"/>
      <c r="AI18" s="378"/>
      <c r="AJ18" s="604">
        <f t="shared" si="3"/>
        <v>0</v>
      </c>
      <c r="AK18" s="598"/>
    </row>
    <row r="19" spans="1:38" ht="15.75" customHeight="1">
      <c r="A19" s="570"/>
      <c r="B19" s="603" t="s">
        <v>19</v>
      </c>
      <c r="C19" s="627" t="s">
        <v>180</v>
      </c>
      <c r="D19" s="12"/>
      <c r="E19" s="573" t="s">
        <v>178</v>
      </c>
      <c r="F19" s="378">
        <v>0</v>
      </c>
      <c r="G19" s="378">
        <v>0</v>
      </c>
      <c r="H19" s="378">
        <v>0</v>
      </c>
      <c r="I19" s="378">
        <v>0</v>
      </c>
      <c r="J19" s="378">
        <v>0</v>
      </c>
      <c r="K19" s="378">
        <v>0</v>
      </c>
      <c r="L19" s="378">
        <v>0</v>
      </c>
      <c r="M19" s="378">
        <v>0</v>
      </c>
      <c r="N19" s="378">
        <v>0</v>
      </c>
      <c r="O19" s="378">
        <v>0</v>
      </c>
      <c r="P19" s="378">
        <v>0</v>
      </c>
      <c r="Q19" s="378">
        <v>0</v>
      </c>
      <c r="R19" s="378">
        <v>0</v>
      </c>
      <c r="S19" s="378">
        <v>0</v>
      </c>
      <c r="T19" s="378">
        <v>0</v>
      </c>
      <c r="U19" s="378">
        <v>0</v>
      </c>
      <c r="V19" s="378">
        <v>0</v>
      </c>
      <c r="W19" s="378">
        <v>0</v>
      </c>
      <c r="X19" s="378">
        <v>0</v>
      </c>
      <c r="Y19" s="378">
        <v>0</v>
      </c>
      <c r="Z19" s="378">
        <v>0</v>
      </c>
      <c r="AA19" s="378"/>
      <c r="AB19" s="378"/>
      <c r="AC19" s="378"/>
      <c r="AD19" s="378"/>
      <c r="AE19" s="378"/>
      <c r="AF19" s="378"/>
      <c r="AG19" s="378"/>
      <c r="AH19" s="378"/>
      <c r="AI19" s="378"/>
      <c r="AJ19" s="604">
        <f t="shared" si="3"/>
        <v>0</v>
      </c>
      <c r="AK19" s="598"/>
    </row>
    <row r="20" spans="1:38" ht="15.75" customHeight="1">
      <c r="A20" s="570"/>
      <c r="B20" s="603" t="s">
        <v>22</v>
      </c>
      <c r="C20" s="627" t="s">
        <v>180</v>
      </c>
      <c r="D20" s="12"/>
      <c r="E20" s="573" t="s">
        <v>178</v>
      </c>
      <c r="F20" s="378">
        <v>0</v>
      </c>
      <c r="G20" s="378">
        <v>0</v>
      </c>
      <c r="H20" s="378">
        <v>0</v>
      </c>
      <c r="I20" s="378">
        <v>0</v>
      </c>
      <c r="J20" s="378">
        <v>0</v>
      </c>
      <c r="K20" s="378">
        <v>0</v>
      </c>
      <c r="L20" s="378">
        <v>0</v>
      </c>
      <c r="M20" s="378">
        <v>0</v>
      </c>
      <c r="N20" s="378">
        <v>0</v>
      </c>
      <c r="O20" s="378">
        <v>0</v>
      </c>
      <c r="P20" s="378">
        <v>0</v>
      </c>
      <c r="Q20" s="378">
        <v>0</v>
      </c>
      <c r="R20" s="378">
        <v>0</v>
      </c>
      <c r="S20" s="378">
        <v>0</v>
      </c>
      <c r="T20" s="378">
        <v>0</v>
      </c>
      <c r="U20" s="378">
        <v>0</v>
      </c>
      <c r="V20" s="378">
        <v>0</v>
      </c>
      <c r="W20" s="378">
        <v>0</v>
      </c>
      <c r="X20" s="378">
        <v>0</v>
      </c>
      <c r="Y20" s="378">
        <v>0</v>
      </c>
      <c r="Z20" s="378">
        <v>0</v>
      </c>
      <c r="AA20" s="378"/>
      <c r="AB20" s="378"/>
      <c r="AC20" s="378"/>
      <c r="AD20" s="378"/>
      <c r="AE20" s="378"/>
      <c r="AF20" s="378"/>
      <c r="AG20" s="378"/>
      <c r="AH20" s="378"/>
      <c r="AI20" s="378"/>
      <c r="AJ20" s="604">
        <f t="shared" si="3"/>
        <v>0</v>
      </c>
      <c r="AK20" s="598"/>
    </row>
    <row r="21" spans="1:38" ht="15.75" customHeight="1">
      <c r="A21" s="570"/>
      <c r="B21" s="603" t="s">
        <v>23</v>
      </c>
      <c r="C21" s="627" t="s">
        <v>180</v>
      </c>
      <c r="D21" s="12"/>
      <c r="E21" s="573" t="s">
        <v>178</v>
      </c>
      <c r="F21" s="378">
        <v>0</v>
      </c>
      <c r="G21" s="378">
        <v>0</v>
      </c>
      <c r="H21" s="378">
        <v>0</v>
      </c>
      <c r="I21" s="378">
        <v>0</v>
      </c>
      <c r="J21" s="378">
        <v>0</v>
      </c>
      <c r="K21" s="378">
        <v>0</v>
      </c>
      <c r="L21" s="378">
        <v>0</v>
      </c>
      <c r="M21" s="378">
        <v>0</v>
      </c>
      <c r="N21" s="378">
        <v>0</v>
      </c>
      <c r="O21" s="378">
        <v>0</v>
      </c>
      <c r="P21" s="378">
        <v>0</v>
      </c>
      <c r="Q21" s="378">
        <v>0</v>
      </c>
      <c r="R21" s="378">
        <v>0</v>
      </c>
      <c r="S21" s="378">
        <v>0</v>
      </c>
      <c r="T21" s="378">
        <v>0</v>
      </c>
      <c r="U21" s="378">
        <v>0</v>
      </c>
      <c r="V21" s="378">
        <v>0</v>
      </c>
      <c r="W21" s="378">
        <v>0</v>
      </c>
      <c r="X21" s="378">
        <v>0</v>
      </c>
      <c r="Y21" s="378">
        <v>0</v>
      </c>
      <c r="Z21" s="378">
        <v>0</v>
      </c>
      <c r="AA21" s="378"/>
      <c r="AB21" s="378"/>
      <c r="AC21" s="378"/>
      <c r="AD21" s="378"/>
      <c r="AE21" s="378"/>
      <c r="AF21" s="378"/>
      <c r="AG21" s="378"/>
      <c r="AH21" s="378"/>
      <c r="AI21" s="378"/>
      <c r="AJ21" s="604">
        <f t="shared" si="3"/>
        <v>0</v>
      </c>
      <c r="AK21" s="598"/>
    </row>
    <row r="22" spans="1:38" s="62" customFormat="1" ht="15.75" customHeight="1">
      <c r="A22" s="577"/>
      <c r="B22" s="603" t="s">
        <v>24</v>
      </c>
      <c r="C22" s="627" t="s">
        <v>180</v>
      </c>
      <c r="D22" s="257"/>
      <c r="E22" s="573" t="s">
        <v>178</v>
      </c>
      <c r="F22" s="378">
        <v>0</v>
      </c>
      <c r="G22" s="378">
        <v>0</v>
      </c>
      <c r="H22" s="378">
        <v>0</v>
      </c>
      <c r="I22" s="378">
        <v>0</v>
      </c>
      <c r="J22" s="378">
        <v>0</v>
      </c>
      <c r="K22" s="378">
        <v>0</v>
      </c>
      <c r="L22" s="378">
        <v>0</v>
      </c>
      <c r="M22" s="378">
        <v>0</v>
      </c>
      <c r="N22" s="378">
        <v>0</v>
      </c>
      <c r="O22" s="378">
        <v>0</v>
      </c>
      <c r="P22" s="378">
        <v>0</v>
      </c>
      <c r="Q22" s="378">
        <v>0</v>
      </c>
      <c r="R22" s="378">
        <v>0</v>
      </c>
      <c r="S22" s="378">
        <v>0</v>
      </c>
      <c r="T22" s="378">
        <v>0</v>
      </c>
      <c r="U22" s="378">
        <v>0</v>
      </c>
      <c r="V22" s="378">
        <v>0</v>
      </c>
      <c r="W22" s="378">
        <v>0</v>
      </c>
      <c r="X22" s="378">
        <v>0</v>
      </c>
      <c r="Y22" s="378">
        <v>0</v>
      </c>
      <c r="Z22" s="378">
        <v>0</v>
      </c>
      <c r="AA22" s="378"/>
      <c r="AB22" s="378"/>
      <c r="AC22" s="378"/>
      <c r="AD22" s="378"/>
      <c r="AE22" s="378"/>
      <c r="AF22" s="378"/>
      <c r="AG22" s="378"/>
      <c r="AH22" s="378"/>
      <c r="AI22" s="378"/>
      <c r="AJ22" s="604">
        <f t="shared" si="3"/>
        <v>0</v>
      </c>
      <c r="AK22" s="607"/>
    </row>
    <row r="23" spans="1:38" ht="13.5" customHeight="1">
      <c r="A23" s="570"/>
      <c r="B23" s="575">
        <v>3</v>
      </c>
      <c r="C23" s="18" t="s">
        <v>325</v>
      </c>
      <c r="D23" s="18"/>
      <c r="E23" s="575" t="s">
        <v>178</v>
      </c>
      <c r="F23" s="254">
        <f>F24+F26</f>
        <v>0</v>
      </c>
      <c r="G23" s="254">
        <f>G24+G26</f>
        <v>0</v>
      </c>
      <c r="H23" s="254">
        <f>H24+H26</f>
        <v>0</v>
      </c>
      <c r="I23" s="254">
        <f>I24+I26</f>
        <v>0</v>
      </c>
      <c r="J23" s="254">
        <f t="shared" ref="J23:M23" si="5">J24+J26</f>
        <v>0</v>
      </c>
      <c r="K23" s="254">
        <f t="shared" si="5"/>
        <v>0</v>
      </c>
      <c r="L23" s="254">
        <f t="shared" si="5"/>
        <v>0</v>
      </c>
      <c r="M23" s="254">
        <f t="shared" si="5"/>
        <v>0</v>
      </c>
      <c r="N23" s="608"/>
      <c r="O23" s="608"/>
      <c r="P23" s="608"/>
      <c r="Q23" s="608"/>
      <c r="R23" s="608"/>
      <c r="S23" s="608"/>
      <c r="T23" s="608"/>
      <c r="U23" s="608"/>
      <c r="V23" s="608"/>
      <c r="W23" s="608"/>
      <c r="X23" s="608"/>
      <c r="Y23" s="608"/>
      <c r="Z23" s="608"/>
      <c r="AA23" s="608"/>
      <c r="AB23" s="608"/>
      <c r="AC23" s="608"/>
      <c r="AD23" s="608"/>
      <c r="AE23" s="608"/>
      <c r="AF23" s="608"/>
      <c r="AG23" s="608"/>
      <c r="AH23" s="608"/>
      <c r="AI23" s="608"/>
      <c r="AJ23" s="604">
        <f t="shared" ref="AJ23:AJ28" si="6">SUM(F23:AI23)</f>
        <v>0</v>
      </c>
      <c r="AK23" s="609"/>
      <c r="AL23" s="84"/>
    </row>
    <row r="24" spans="1:38" s="614" customFormat="1" ht="13.5" customHeight="1">
      <c r="A24" s="610"/>
      <c r="B24" s="611" t="s">
        <v>33</v>
      </c>
      <c r="C24" s="18" t="s">
        <v>68</v>
      </c>
      <c r="D24" s="612"/>
      <c r="E24" s="575" t="s">
        <v>178</v>
      </c>
      <c r="F24" s="254">
        <f>SUM(F25:F25)</f>
        <v>0</v>
      </c>
      <c r="G24" s="254">
        <f>SUM(G25:G25)</f>
        <v>0</v>
      </c>
      <c r="H24" s="254">
        <f>SUM(H25:H25)</f>
        <v>0</v>
      </c>
      <c r="I24" s="254">
        <f t="shared" ref="I24:M24" si="7">SUM(I25:I25)</f>
        <v>0</v>
      </c>
      <c r="J24" s="254">
        <f t="shared" si="7"/>
        <v>0</v>
      </c>
      <c r="K24" s="254">
        <f t="shared" si="7"/>
        <v>0</v>
      </c>
      <c r="L24" s="254">
        <f t="shared" si="7"/>
        <v>0</v>
      </c>
      <c r="M24" s="254">
        <f t="shared" si="7"/>
        <v>0</v>
      </c>
      <c r="N24" s="608"/>
      <c r="O24" s="608"/>
      <c r="P24" s="608"/>
      <c r="Q24" s="608"/>
      <c r="R24" s="608"/>
      <c r="S24" s="608"/>
      <c r="T24" s="608"/>
      <c r="U24" s="608"/>
      <c r="V24" s="608"/>
      <c r="W24" s="608"/>
      <c r="X24" s="608"/>
      <c r="Y24" s="608"/>
      <c r="Z24" s="608"/>
      <c r="AA24" s="608"/>
      <c r="AB24" s="608"/>
      <c r="AC24" s="608"/>
      <c r="AD24" s="608"/>
      <c r="AE24" s="608"/>
      <c r="AF24" s="608"/>
      <c r="AG24" s="608"/>
      <c r="AH24" s="608"/>
      <c r="AI24" s="608"/>
      <c r="AJ24" s="604">
        <f t="shared" si="6"/>
        <v>0</v>
      </c>
      <c r="AK24" s="613"/>
    </row>
    <row r="25" spans="1:38" ht="13.5" customHeight="1">
      <c r="A25" s="570"/>
      <c r="B25" s="603" t="s">
        <v>97</v>
      </c>
      <c r="C25" s="12" t="s">
        <v>68</v>
      </c>
      <c r="D25" s="12"/>
      <c r="E25" s="615" t="s">
        <v>178</v>
      </c>
      <c r="F25" s="189">
        <f>-(SUM('8. AL budžets kopā'!H55:K55))-F26</f>
        <v>0</v>
      </c>
      <c r="G25" s="189">
        <f>-('8. AL budžets kopā'!L55+'8. AL budžets kopā'!M55+G26)</f>
        <v>0</v>
      </c>
      <c r="H25" s="189">
        <f>-('8. AL budžets kopā'!N55+'8. AL budžets kopā'!O55+H26)</f>
        <v>0</v>
      </c>
      <c r="I25" s="189">
        <f>-('8. AL budžets kopā'!P55+'8. AL budžets kopā'!Q55+I26)</f>
        <v>0</v>
      </c>
      <c r="J25" s="189">
        <f>-('8. AL budžets kopā'!R55+'8. AL budžets kopā'!S55+J26)</f>
        <v>0</v>
      </c>
      <c r="K25" s="189">
        <f>-('8. AL budžets kopā'!T55+'8. AL budžets kopā'!U55+K26)</f>
        <v>0</v>
      </c>
      <c r="L25" s="189">
        <f>-('8. AL budžets kopā'!V55+'8. AL budžets kopā'!W55+L26)</f>
        <v>0</v>
      </c>
      <c r="M25" s="189">
        <f>-('8. AL budžets kopā'!X55+'8. AL budžets kopā'!Y55)-M26</f>
        <v>0</v>
      </c>
      <c r="N25" s="608"/>
      <c r="O25" s="608"/>
      <c r="P25" s="608"/>
      <c r="Q25" s="608"/>
      <c r="R25" s="608"/>
      <c r="S25" s="608"/>
      <c r="T25" s="608"/>
      <c r="U25" s="608"/>
      <c r="V25" s="608"/>
      <c r="W25" s="608"/>
      <c r="X25" s="608"/>
      <c r="Y25" s="608"/>
      <c r="Z25" s="608"/>
      <c r="AA25" s="608"/>
      <c r="AB25" s="608"/>
      <c r="AC25" s="608"/>
      <c r="AD25" s="608"/>
      <c r="AE25" s="608"/>
      <c r="AF25" s="608"/>
      <c r="AG25" s="608"/>
      <c r="AH25" s="608"/>
      <c r="AI25" s="608"/>
      <c r="AJ25" s="616">
        <f t="shared" si="6"/>
        <v>0</v>
      </c>
      <c r="AK25" s="617"/>
    </row>
    <row r="26" spans="1:38" s="614" customFormat="1" ht="13.5" customHeight="1">
      <c r="A26" s="610"/>
      <c r="B26" s="611" t="s">
        <v>34</v>
      </c>
      <c r="C26" s="18" t="s">
        <v>163</v>
      </c>
      <c r="D26" s="612"/>
      <c r="E26" s="575" t="s">
        <v>178</v>
      </c>
      <c r="F26" s="254">
        <f>F27</f>
        <v>0</v>
      </c>
      <c r="G26" s="254">
        <f t="shared" ref="G26:M26" si="8">G27</f>
        <v>0</v>
      </c>
      <c r="H26" s="254">
        <f t="shared" si="8"/>
        <v>0</v>
      </c>
      <c r="I26" s="254">
        <f t="shared" si="8"/>
        <v>0</v>
      </c>
      <c r="J26" s="254">
        <f t="shared" si="8"/>
        <v>0</v>
      </c>
      <c r="K26" s="254">
        <f t="shared" si="8"/>
        <v>0</v>
      </c>
      <c r="L26" s="254">
        <f t="shared" si="8"/>
        <v>0</v>
      </c>
      <c r="M26" s="254">
        <f t="shared" si="8"/>
        <v>0</v>
      </c>
      <c r="N26" s="608"/>
      <c r="O26" s="608"/>
      <c r="P26" s="608"/>
      <c r="Q26" s="608"/>
      <c r="R26" s="608"/>
      <c r="S26" s="608"/>
      <c r="T26" s="608"/>
      <c r="U26" s="608"/>
      <c r="V26" s="608"/>
      <c r="W26" s="608"/>
      <c r="X26" s="608"/>
      <c r="Y26" s="608"/>
      <c r="Z26" s="608"/>
      <c r="AA26" s="608"/>
      <c r="AB26" s="608"/>
      <c r="AC26" s="608"/>
      <c r="AD26" s="608"/>
      <c r="AE26" s="608"/>
      <c r="AF26" s="608"/>
      <c r="AG26" s="608"/>
      <c r="AH26" s="608"/>
      <c r="AI26" s="608"/>
      <c r="AJ26" s="604">
        <f t="shared" si="6"/>
        <v>0</v>
      </c>
      <c r="AK26" s="613"/>
    </row>
    <row r="27" spans="1:38" ht="13.5" customHeight="1">
      <c r="A27" s="570"/>
      <c r="B27" s="603" t="s">
        <v>98</v>
      </c>
      <c r="C27" s="12" t="s">
        <v>93</v>
      </c>
      <c r="D27" s="12"/>
      <c r="E27" s="615" t="s">
        <v>178</v>
      </c>
      <c r="F27" s="189">
        <f>-(SUM('8. AL budžets kopā'!H52:K52))</f>
        <v>0</v>
      </c>
      <c r="G27" s="189">
        <f>-('8. AL budžets kopā'!L52+'8. AL budžets kopā'!M52)</f>
        <v>0</v>
      </c>
      <c r="H27" s="189">
        <f>-('8. AL budžets kopā'!N52+'8. AL budžets kopā'!O52)</f>
        <v>0</v>
      </c>
      <c r="I27" s="189">
        <f>-('8. AL budžets kopā'!P52+'8. AL budžets kopā'!Q52)</f>
        <v>0</v>
      </c>
      <c r="J27" s="189">
        <f>-('8. AL budžets kopā'!R52+'8. AL budžets kopā'!S52)</f>
        <v>0</v>
      </c>
      <c r="K27" s="189">
        <f>-('8. AL budžets kopā'!T52+'8. AL budžets kopā'!U52)</f>
        <v>0</v>
      </c>
      <c r="L27" s="189">
        <f>-('8. AL budžets kopā'!V52+'8. AL budžets kopā'!W52)</f>
        <v>0</v>
      </c>
      <c r="M27" s="189">
        <f>-('8. AL budžets kopā'!X52+'8. AL budžets kopā'!Y52)</f>
        <v>0</v>
      </c>
      <c r="N27" s="608"/>
      <c r="O27" s="608"/>
      <c r="P27" s="608"/>
      <c r="Q27" s="608"/>
      <c r="R27" s="608"/>
      <c r="S27" s="608"/>
      <c r="T27" s="608"/>
      <c r="U27" s="608"/>
      <c r="V27" s="608"/>
      <c r="W27" s="608"/>
      <c r="X27" s="608"/>
      <c r="Y27" s="608"/>
      <c r="Z27" s="608"/>
      <c r="AA27" s="608"/>
      <c r="AB27" s="608"/>
      <c r="AC27" s="608"/>
      <c r="AD27" s="608"/>
      <c r="AE27" s="608"/>
      <c r="AF27" s="608"/>
      <c r="AG27" s="608"/>
      <c r="AH27" s="608"/>
      <c r="AI27" s="608"/>
      <c r="AJ27" s="616">
        <f t="shared" si="6"/>
        <v>0</v>
      </c>
      <c r="AK27" s="617"/>
    </row>
    <row r="28" spans="1:38" ht="13.5" customHeight="1">
      <c r="A28" s="570"/>
      <c r="B28" s="618">
        <v>4</v>
      </c>
      <c r="C28" s="18" t="s">
        <v>327</v>
      </c>
      <c r="D28" s="18"/>
      <c r="E28" s="575" t="s">
        <v>178</v>
      </c>
      <c r="F28" s="608"/>
      <c r="G28" s="608"/>
      <c r="H28" s="608"/>
      <c r="I28" s="608"/>
      <c r="J28" s="608"/>
      <c r="K28" s="608"/>
      <c r="L28" s="608"/>
      <c r="M28" s="608"/>
      <c r="N28" s="608"/>
      <c r="O28" s="254">
        <f t="shared" ref="O28:AA28" si="9">O29</f>
        <v>0</v>
      </c>
      <c r="P28" s="254">
        <f t="shared" si="9"/>
        <v>0</v>
      </c>
      <c r="Q28" s="254">
        <f t="shared" si="9"/>
        <v>0</v>
      </c>
      <c r="R28" s="254">
        <f t="shared" si="9"/>
        <v>0</v>
      </c>
      <c r="S28" s="254">
        <f t="shared" si="9"/>
        <v>0</v>
      </c>
      <c r="T28" s="254">
        <f t="shared" si="9"/>
        <v>0</v>
      </c>
      <c r="U28" s="254">
        <f t="shared" si="9"/>
        <v>0</v>
      </c>
      <c r="V28" s="254">
        <f t="shared" si="9"/>
        <v>0</v>
      </c>
      <c r="W28" s="254">
        <f t="shared" si="9"/>
        <v>0</v>
      </c>
      <c r="X28" s="254">
        <f t="shared" si="9"/>
        <v>0</v>
      </c>
      <c r="Y28" s="254">
        <f t="shared" si="9"/>
        <v>0</v>
      </c>
      <c r="Z28" s="254">
        <f t="shared" si="9"/>
        <v>0</v>
      </c>
      <c r="AA28" s="254">
        <f t="shared" si="9"/>
        <v>0</v>
      </c>
      <c r="AB28" s="254">
        <f>AB29</f>
        <v>0</v>
      </c>
      <c r="AC28" s="254">
        <f t="shared" ref="AC28:AI28" si="10">AC29</f>
        <v>0</v>
      </c>
      <c r="AD28" s="254">
        <f t="shared" si="10"/>
        <v>0</v>
      </c>
      <c r="AE28" s="254">
        <f t="shared" si="10"/>
        <v>0</v>
      </c>
      <c r="AF28" s="254">
        <f t="shared" si="10"/>
        <v>0</v>
      </c>
      <c r="AG28" s="254">
        <f t="shared" si="10"/>
        <v>0</v>
      </c>
      <c r="AH28" s="254">
        <f t="shared" si="10"/>
        <v>0</v>
      </c>
      <c r="AI28" s="254">
        <f t="shared" si="10"/>
        <v>0</v>
      </c>
      <c r="AJ28" s="604">
        <f t="shared" si="6"/>
        <v>0</v>
      </c>
      <c r="AK28" s="617"/>
    </row>
    <row r="29" spans="1:38" ht="13.5" customHeight="1">
      <c r="A29" s="570"/>
      <c r="B29" s="619" t="s">
        <v>39</v>
      </c>
      <c r="C29" s="572" t="s">
        <v>10</v>
      </c>
      <c r="D29" s="18"/>
      <c r="E29" s="573" t="s">
        <v>178</v>
      </c>
      <c r="F29" s="608"/>
      <c r="G29" s="608"/>
      <c r="H29" s="608"/>
      <c r="I29" s="608"/>
      <c r="J29" s="608"/>
      <c r="K29" s="608"/>
      <c r="L29" s="608"/>
      <c r="M29" s="608"/>
      <c r="N29" s="608"/>
      <c r="O29" s="379">
        <v>0</v>
      </c>
      <c r="P29" s="379">
        <v>0</v>
      </c>
      <c r="Q29" s="379">
        <v>0</v>
      </c>
      <c r="R29" s="379">
        <v>0</v>
      </c>
      <c r="S29" s="379">
        <v>0</v>
      </c>
      <c r="T29" s="379">
        <v>0</v>
      </c>
      <c r="U29" s="379">
        <v>0</v>
      </c>
      <c r="V29" s="379">
        <v>0</v>
      </c>
      <c r="W29" s="379">
        <v>0</v>
      </c>
      <c r="X29" s="379">
        <v>0</v>
      </c>
      <c r="Y29" s="379">
        <v>0</v>
      </c>
      <c r="Z29" s="379">
        <v>0</v>
      </c>
      <c r="AA29" s="379"/>
      <c r="AB29" s="379"/>
      <c r="AC29" s="379"/>
      <c r="AD29" s="379"/>
      <c r="AE29" s="379"/>
      <c r="AF29" s="379"/>
      <c r="AG29" s="379"/>
      <c r="AH29" s="379"/>
      <c r="AI29" s="379"/>
      <c r="AJ29" s="604">
        <f>SUM(F29:AH29)</f>
        <v>0</v>
      </c>
      <c r="AK29" s="617"/>
    </row>
    <row r="30" spans="1:38" s="52" customFormat="1" ht="13.5" customHeight="1" thickBot="1">
      <c r="A30" s="620"/>
      <c r="B30" s="621">
        <v>5</v>
      </c>
      <c r="C30" s="580" t="s">
        <v>12</v>
      </c>
      <c r="D30" s="580"/>
      <c r="E30" s="581" t="s">
        <v>178</v>
      </c>
      <c r="F30" s="622">
        <f t="shared" ref="F30:AI30" si="11">SUM(F9,,F16,F23,F28)</f>
        <v>0</v>
      </c>
      <c r="G30" s="622">
        <f>SUM(G9,,G16,G23,G28)</f>
        <v>0</v>
      </c>
      <c r="H30" s="622">
        <f t="shared" si="11"/>
        <v>0</v>
      </c>
      <c r="I30" s="622">
        <f t="shared" si="11"/>
        <v>0</v>
      </c>
      <c r="J30" s="622">
        <f t="shared" si="11"/>
        <v>0</v>
      </c>
      <c r="K30" s="622">
        <f t="shared" si="11"/>
        <v>0</v>
      </c>
      <c r="L30" s="622">
        <f t="shared" si="11"/>
        <v>0</v>
      </c>
      <c r="M30" s="622">
        <f t="shared" si="11"/>
        <v>0</v>
      </c>
      <c r="N30" s="622">
        <f t="shared" si="11"/>
        <v>0</v>
      </c>
      <c r="O30" s="622">
        <f t="shared" si="11"/>
        <v>0</v>
      </c>
      <c r="P30" s="622">
        <f t="shared" si="11"/>
        <v>0</v>
      </c>
      <c r="Q30" s="622">
        <f t="shared" si="11"/>
        <v>0</v>
      </c>
      <c r="R30" s="622">
        <f t="shared" si="11"/>
        <v>0</v>
      </c>
      <c r="S30" s="622">
        <f t="shared" si="11"/>
        <v>0</v>
      </c>
      <c r="T30" s="622">
        <f t="shared" si="11"/>
        <v>0</v>
      </c>
      <c r="U30" s="622">
        <f t="shared" si="11"/>
        <v>0</v>
      </c>
      <c r="V30" s="622">
        <f t="shared" si="11"/>
        <v>0</v>
      </c>
      <c r="W30" s="622">
        <f t="shared" si="11"/>
        <v>0</v>
      </c>
      <c r="X30" s="622">
        <f t="shared" si="11"/>
        <v>0</v>
      </c>
      <c r="Y30" s="622">
        <f t="shared" si="11"/>
        <v>0</v>
      </c>
      <c r="Z30" s="622">
        <f t="shared" si="11"/>
        <v>0</v>
      </c>
      <c r="AA30" s="622">
        <f t="shared" si="11"/>
        <v>0</v>
      </c>
      <c r="AB30" s="622">
        <f t="shared" si="11"/>
        <v>0</v>
      </c>
      <c r="AC30" s="622">
        <f t="shared" si="11"/>
        <v>0</v>
      </c>
      <c r="AD30" s="622">
        <f t="shared" si="11"/>
        <v>0</v>
      </c>
      <c r="AE30" s="622">
        <f t="shared" si="11"/>
        <v>0</v>
      </c>
      <c r="AF30" s="622">
        <f t="shared" si="11"/>
        <v>0</v>
      </c>
      <c r="AG30" s="622">
        <f t="shared" si="11"/>
        <v>0</v>
      </c>
      <c r="AH30" s="622">
        <f t="shared" si="11"/>
        <v>0</v>
      </c>
      <c r="AI30" s="622">
        <f t="shared" si="11"/>
        <v>0</v>
      </c>
      <c r="AJ30" s="623">
        <f>SUM(F30:AI30)</f>
        <v>0</v>
      </c>
      <c r="AK30" s="266"/>
    </row>
    <row r="31" spans="1:38">
      <c r="AK31" s="598"/>
    </row>
    <row r="32" spans="1:38">
      <c r="A32" s="595"/>
      <c r="B32" s="595"/>
      <c r="C32" s="595"/>
      <c r="D32" s="595"/>
      <c r="E32" s="595"/>
      <c r="F32" s="596"/>
      <c r="G32" s="596"/>
      <c r="H32" s="596"/>
      <c r="I32" s="596"/>
      <c r="J32" s="596"/>
      <c r="K32" s="596"/>
      <c r="L32" s="596"/>
      <c r="M32" s="596"/>
      <c r="N32" s="596"/>
      <c r="O32" s="596"/>
      <c r="P32" s="596"/>
      <c r="Q32" s="596"/>
      <c r="R32" s="596"/>
      <c r="S32" s="596"/>
      <c r="T32" s="596"/>
      <c r="U32" s="596"/>
      <c r="V32" s="596"/>
      <c r="W32" s="596"/>
      <c r="X32" s="596"/>
      <c r="Y32" s="596"/>
      <c r="Z32" s="596"/>
      <c r="AA32" s="596"/>
      <c r="AB32" s="596"/>
      <c r="AC32" s="596"/>
      <c r="AD32" s="596"/>
      <c r="AE32" s="596"/>
      <c r="AF32" s="596"/>
      <c r="AG32" s="596"/>
      <c r="AH32" s="596"/>
      <c r="AI32" s="596"/>
      <c r="AJ32" s="597"/>
    </row>
    <row r="33" spans="1:35">
      <c r="A33" s="71"/>
      <c r="B33" s="71"/>
      <c r="C33" s="71"/>
      <c r="D33" s="624"/>
      <c r="E33" s="71"/>
      <c r="F33" s="625"/>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row>
    <row r="34" spans="1:35">
      <c r="A34" s="71"/>
      <c r="B34" s="71"/>
      <c r="C34" s="71" t="s">
        <v>598</v>
      </c>
      <c r="D34" s="624"/>
      <c r="E34" s="71"/>
      <c r="F34" s="625"/>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row>
    <row r="35" spans="1:35">
      <c r="A35" s="71"/>
      <c r="B35" s="71"/>
      <c r="C35" s="71"/>
      <c r="D35" s="624"/>
      <c r="E35" s="71"/>
      <c r="F35" s="625"/>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I35" s="626"/>
    </row>
    <row r="36" spans="1:35">
      <c r="A36" s="71"/>
      <c r="B36" s="71"/>
      <c r="C36" s="71"/>
      <c r="D36" s="71"/>
      <c r="E36" s="71"/>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71"/>
      <c r="AD36" s="71"/>
      <c r="AE36" s="71"/>
      <c r="AF36" s="71"/>
    </row>
    <row r="37" spans="1:35">
      <c r="A37" s="71"/>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row>
    <row r="38" spans="1:35">
      <c r="A38" s="71"/>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row>
    <row r="39" spans="1:35" ht="15.75">
      <c r="A39" s="71"/>
      <c r="B39" s="71"/>
      <c r="C39" s="71"/>
      <c r="D39" s="71"/>
      <c r="E39" s="71"/>
      <c r="F39" s="71"/>
      <c r="G39" s="557"/>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row>
    <row r="40" spans="1:35">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row>
    <row r="41" spans="1:35">
      <c r="A41" s="71"/>
      <c r="B41" s="71"/>
      <c r="C41" s="71"/>
      <c r="D41" s="71"/>
      <c r="E41" s="71"/>
      <c r="F41" s="71"/>
      <c r="G41" s="71"/>
      <c r="H41" s="71"/>
      <c r="I41" s="71"/>
      <c r="J41" s="71"/>
      <c r="K41" s="71"/>
      <c r="L41" s="71"/>
      <c r="M41" s="560"/>
      <c r="N41" s="71"/>
      <c r="O41" s="71"/>
      <c r="P41" s="71"/>
      <c r="Q41" s="71"/>
      <c r="R41" s="71"/>
      <c r="S41" s="71"/>
      <c r="T41" s="71"/>
      <c r="U41" s="71"/>
      <c r="V41" s="71"/>
      <c r="W41" s="71"/>
      <c r="X41" s="71"/>
      <c r="Y41" s="71"/>
      <c r="Z41" s="71"/>
      <c r="AA41" s="71"/>
      <c r="AB41" s="71"/>
      <c r="AC41" s="71"/>
      <c r="AD41" s="71"/>
      <c r="AE41" s="71"/>
      <c r="AF41" s="71"/>
    </row>
    <row r="42" spans="1:35">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row>
    <row r="43" spans="1:35">
      <c r="A43" s="71"/>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row>
    <row r="44" spans="1:35">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row>
    <row r="45" spans="1:35">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row>
    <row r="46" spans="1:35">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row>
    <row r="47" spans="1:35">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row>
    <row r="48" spans="1:35">
      <c r="A48" s="71"/>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row>
    <row r="49" spans="1:32">
      <c r="A49" s="71"/>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row>
    <row r="50" spans="1:32">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row>
    <row r="51" spans="1:32">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row>
    <row r="52" spans="1:32">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row>
  </sheetData>
  <sheetProtection password="9929" sheet="1" objects="1" scenarios="1"/>
  <mergeCells count="2">
    <mergeCell ref="A1:D1"/>
    <mergeCell ref="A2:K2"/>
  </mergeCells>
  <phoneticPr fontId="4" type="noConversion"/>
  <dataValidations count="1">
    <dataValidation allowBlank="1" showInputMessage="1" showErrorMessage="1" prompt="Darbības izmaksas jāatspoguļo ar mīnuss zīmi (kā negatīva vērtība)!" sqref="F17"/>
  </dataValidations>
  <printOptions horizontalCentered="1"/>
  <pageMargins left="3.937007874015748E-2" right="3.937007874015748E-2" top="0.98425196850393704" bottom="0.98425196850393704" header="0.51181102362204722" footer="0.51181102362204722"/>
  <pageSetup paperSize="8" scale="52" orientation="landscape" r:id="rId1"/>
  <headerFooter alignWithMargins="0">
    <oddHeader>&amp;CInvestīciju naudas plūsmas aprēķināšana&amp;R3.pielikums</oddHeader>
  </headerFooter>
</worksheet>
</file>

<file path=xl/worksheets/sheet8.xml><?xml version="1.0" encoding="utf-8"?>
<worksheet xmlns="http://schemas.openxmlformats.org/spreadsheetml/2006/main" xmlns:r="http://schemas.openxmlformats.org/officeDocument/2006/relationships">
  <sheetPr codeName="Sheet12">
    <tabColor theme="6"/>
    <pageSetUpPr fitToPage="1"/>
  </sheetPr>
  <dimension ref="A1:BN36"/>
  <sheetViews>
    <sheetView showGridLines="0" zoomScale="85" zoomScaleNormal="85" workbookViewId="0">
      <pane xSplit="5" ySplit="6" topLeftCell="F7" activePane="bottomRight" state="frozen"/>
      <selection pane="topRight" activeCell="F1" sqref="F1"/>
      <selection pane="bottomLeft" activeCell="A7" sqref="A7"/>
      <selection pane="bottomRight" sqref="A1:D1"/>
    </sheetView>
  </sheetViews>
  <sheetFormatPr defaultRowHeight="12.75"/>
  <cols>
    <col min="1" max="1" width="1.7109375" style="23" customWidth="1"/>
    <col min="2" max="2" width="3.28515625" style="23" customWidth="1"/>
    <col min="3" max="3" width="39.140625" style="23" customWidth="1"/>
    <col min="4" max="4" width="33.140625" style="23" hidden="1" customWidth="1"/>
    <col min="5" max="5" width="4.7109375" style="23" bestFit="1" customWidth="1"/>
    <col min="6" max="36" width="11.140625" style="23" customWidth="1"/>
    <col min="37" max="16384" width="9.140625" style="23"/>
  </cols>
  <sheetData>
    <row r="1" spans="1:66" s="514" customFormat="1" ht="27" customHeight="1">
      <c r="A1" s="888" t="s">
        <v>287</v>
      </c>
      <c r="B1" s="888"/>
      <c r="C1" s="888"/>
      <c r="D1" s="888"/>
      <c r="E1" s="586"/>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13"/>
      <c r="AL1" s="513"/>
      <c r="AM1" s="513"/>
      <c r="AN1" s="513"/>
      <c r="AO1" s="513"/>
      <c r="AP1" s="513"/>
      <c r="AQ1" s="513"/>
      <c r="AR1" s="513"/>
      <c r="AS1" s="513"/>
      <c r="AT1" s="513"/>
      <c r="AU1" s="513"/>
      <c r="AV1" s="513"/>
      <c r="AW1" s="513"/>
      <c r="AX1" s="513"/>
      <c r="AY1" s="513"/>
      <c r="AZ1" s="513"/>
      <c r="BA1" s="513"/>
      <c r="BB1" s="513"/>
      <c r="BC1" s="513"/>
      <c r="BD1" s="513"/>
      <c r="BE1" s="513"/>
      <c r="BF1" s="513"/>
      <c r="BG1" s="513"/>
      <c r="BH1" s="513"/>
      <c r="BI1" s="513"/>
      <c r="BJ1" s="513"/>
      <c r="BK1" s="513"/>
      <c r="BL1" s="513"/>
      <c r="BM1" s="513"/>
      <c r="BN1" s="513"/>
    </row>
    <row r="2" spans="1:66" s="12" customFormat="1" ht="21">
      <c r="A2" s="195" t="s">
        <v>302</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37"/>
      <c r="AM2" s="37"/>
      <c r="AN2" s="37"/>
      <c r="AO2" s="37"/>
      <c r="AP2" s="37"/>
      <c r="AQ2" s="37"/>
      <c r="AR2" s="37"/>
      <c r="AS2" s="37"/>
    </row>
    <row r="3" spans="1:66">
      <c r="A3" s="452"/>
      <c r="B3" s="303"/>
      <c r="C3" s="171"/>
      <c r="D3" s="171"/>
      <c r="E3" s="334"/>
      <c r="F3" s="315" t="str">
        <f>'13. RL Sociālekonomiskā an.'!F3</f>
        <v>0 / 1</v>
      </c>
      <c r="G3" s="315">
        <f>'13. RL Sociālekonomiskā an.'!G3</f>
        <v>2</v>
      </c>
      <c r="H3" s="315">
        <f>'13. RL Sociālekonomiskā an.'!H3</f>
        <v>3</v>
      </c>
      <c r="I3" s="315">
        <f>'13. RL Sociālekonomiskā an.'!I3</f>
        <v>4</v>
      </c>
      <c r="J3" s="315">
        <f>'13. RL Sociālekonomiskā an.'!J3</f>
        <v>5</v>
      </c>
      <c r="K3" s="315">
        <f>'13. RL Sociālekonomiskā an.'!K3</f>
        <v>6</v>
      </c>
      <c r="L3" s="315">
        <f>'13. RL Sociālekonomiskā an.'!L3</f>
        <v>7</v>
      </c>
      <c r="M3" s="315">
        <f>'13. RL Sociālekonomiskā an.'!M3</f>
        <v>8</v>
      </c>
      <c r="N3" s="315">
        <f>'13. RL Sociālekonomiskā an.'!N3</f>
        <v>9</v>
      </c>
      <c r="O3" s="315">
        <f>'13. RL Sociālekonomiskā an.'!O3</f>
        <v>10</v>
      </c>
      <c r="P3" s="315">
        <f>'13. RL Sociālekonomiskā an.'!P3</f>
        <v>11</v>
      </c>
      <c r="Q3" s="315">
        <f>'13. RL Sociālekonomiskā an.'!Q3</f>
        <v>12</v>
      </c>
      <c r="R3" s="315">
        <f>'13. RL Sociālekonomiskā an.'!R3</f>
        <v>13</v>
      </c>
      <c r="S3" s="315">
        <f>'13. RL Sociālekonomiskā an.'!S3</f>
        <v>14</v>
      </c>
      <c r="T3" s="315">
        <f>'13. RL Sociālekonomiskā an.'!T3</f>
        <v>15</v>
      </c>
      <c r="U3" s="315">
        <f>'13. RL Sociālekonomiskā an.'!U3</f>
        <v>16</v>
      </c>
      <c r="V3" s="315">
        <f>'13. RL Sociālekonomiskā an.'!V3</f>
        <v>17</v>
      </c>
      <c r="W3" s="315">
        <f>'13. RL Sociālekonomiskā an.'!W3</f>
        <v>18</v>
      </c>
      <c r="X3" s="315">
        <f>'13. RL Sociālekonomiskā an.'!X3</f>
        <v>19</v>
      </c>
      <c r="Y3" s="315">
        <f>'13. RL Sociālekonomiskā an.'!Y3</f>
        <v>20</v>
      </c>
      <c r="Z3" s="315">
        <f>'13. RL Sociālekonomiskā an.'!Z3</f>
        <v>21</v>
      </c>
      <c r="AA3" s="315">
        <f>'13. RL Sociālekonomiskā an.'!AA3</f>
        <v>22</v>
      </c>
      <c r="AB3" s="315">
        <f>'13. RL Sociālekonomiskā an.'!AB3</f>
        <v>23</v>
      </c>
      <c r="AC3" s="315">
        <f>'13. RL Sociālekonomiskā an.'!AC3</f>
        <v>24</v>
      </c>
      <c r="AD3" s="315">
        <f>'13. RL Sociālekonomiskā an.'!AD3</f>
        <v>25</v>
      </c>
      <c r="AE3" s="315">
        <f>'13. RL Sociālekonomiskā an.'!AE3</f>
        <v>26</v>
      </c>
      <c r="AF3" s="315">
        <f>'13. RL Sociālekonomiskā an.'!AF3</f>
        <v>27</v>
      </c>
      <c r="AG3" s="315">
        <f>'13. RL Sociālekonomiskā an.'!AG3</f>
        <v>28</v>
      </c>
      <c r="AH3" s="315">
        <f>'13. RL Sociālekonomiskā an.'!AH3</f>
        <v>29</v>
      </c>
      <c r="AI3" s="315">
        <f>'13. RL Sociālekonomiskā an.'!AI3</f>
        <v>30</v>
      </c>
      <c r="AJ3" s="173"/>
    </row>
    <row r="4" spans="1:66">
      <c r="A4" s="179"/>
      <c r="B4" s="180"/>
      <c r="C4" s="180"/>
      <c r="D4" s="181"/>
      <c r="E4" s="181" t="s">
        <v>1</v>
      </c>
      <c r="F4" s="182" t="str">
        <f>'13. RL Sociālekonomiskā an.'!F4</f>
        <v>2014-</v>
      </c>
      <c r="G4" s="182">
        <f>'13. RL Sociālekonomiskā an.'!G4</f>
        <v>1</v>
      </c>
      <c r="H4" s="182">
        <f>'13. RL Sociālekonomiskā an.'!H4</f>
        <v>2</v>
      </c>
      <c r="I4" s="182">
        <f>'13. RL Sociālekonomiskā an.'!I4</f>
        <v>3</v>
      </c>
      <c r="J4" s="182">
        <f>'13. RL Sociālekonomiskā an.'!J4</f>
        <v>4</v>
      </c>
      <c r="K4" s="182">
        <f>'13. RL Sociālekonomiskā an.'!K4</f>
        <v>5</v>
      </c>
      <c r="L4" s="182">
        <f>'13. RL Sociālekonomiskā an.'!L4</f>
        <v>6</v>
      </c>
      <c r="M4" s="182">
        <f>'13. RL Sociālekonomiskā an.'!M4</f>
        <v>7</v>
      </c>
      <c r="N4" s="182">
        <f>'13. RL Sociālekonomiskā an.'!N4</f>
        <v>8</v>
      </c>
      <c r="O4" s="182">
        <f>'13. RL Sociālekonomiskā an.'!O4</f>
        <v>9</v>
      </c>
      <c r="P4" s="182">
        <f>'13. RL Sociālekonomiskā an.'!P4</f>
        <v>10</v>
      </c>
      <c r="Q4" s="182">
        <f>'13. RL Sociālekonomiskā an.'!Q4</f>
        <v>11</v>
      </c>
      <c r="R4" s="182">
        <f>'13. RL Sociālekonomiskā an.'!R4</f>
        <v>12</v>
      </c>
      <c r="S4" s="182">
        <f>'13. RL Sociālekonomiskā an.'!S4</f>
        <v>13</v>
      </c>
      <c r="T4" s="182">
        <f>'13. RL Sociālekonomiskā an.'!T4</f>
        <v>14</v>
      </c>
      <c r="U4" s="182">
        <f>'13. RL Sociālekonomiskā an.'!U4</f>
        <v>15</v>
      </c>
      <c r="V4" s="182">
        <f>'13. RL Sociālekonomiskā an.'!V4</f>
        <v>16</v>
      </c>
      <c r="W4" s="182">
        <f>'13. RL Sociālekonomiskā an.'!W4</f>
        <v>17</v>
      </c>
      <c r="X4" s="182">
        <f>'13. RL Sociālekonomiskā an.'!X4</f>
        <v>18</v>
      </c>
      <c r="Y4" s="182">
        <f>'13. RL Sociālekonomiskā an.'!Y4</f>
        <v>19</v>
      </c>
      <c r="Z4" s="182">
        <f>'13. RL Sociālekonomiskā an.'!Z4</f>
        <v>20</v>
      </c>
      <c r="AA4" s="182">
        <f>'13. RL Sociālekonomiskā an.'!AA4</f>
        <v>21</v>
      </c>
      <c r="AB4" s="182">
        <f>'13. RL Sociālekonomiskā an.'!AB4</f>
        <v>22</v>
      </c>
      <c r="AC4" s="182">
        <f>'13. RL Sociālekonomiskā an.'!AC4</f>
        <v>23</v>
      </c>
      <c r="AD4" s="182">
        <f>'13. RL Sociālekonomiskā an.'!AD4</f>
        <v>24</v>
      </c>
      <c r="AE4" s="182">
        <f>'13. RL Sociālekonomiskā an.'!AE4</f>
        <v>25</v>
      </c>
      <c r="AF4" s="182">
        <f>'13. RL Sociālekonomiskā an.'!AF4</f>
        <v>26</v>
      </c>
      <c r="AG4" s="182">
        <f>'13. RL Sociālekonomiskā an.'!AG4</f>
        <v>27</v>
      </c>
      <c r="AH4" s="182">
        <f>'13. RL Sociālekonomiskā an.'!AH4</f>
        <v>28</v>
      </c>
      <c r="AI4" s="182">
        <f>'13. RL Sociālekonomiskā an.'!AI4</f>
        <v>29</v>
      </c>
      <c r="AJ4" s="183" t="s">
        <v>2</v>
      </c>
    </row>
    <row r="5" spans="1:66">
      <c r="A5" s="24"/>
      <c r="B5" s="24"/>
      <c r="C5" s="24"/>
      <c r="D5" s="24"/>
      <c r="E5" s="25"/>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row>
    <row r="6" spans="1:66">
      <c r="A6" s="184"/>
      <c r="B6" s="185" t="s">
        <v>120</v>
      </c>
      <c r="C6" s="185"/>
      <c r="D6" s="185"/>
      <c r="E6" s="185"/>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7"/>
    </row>
    <row r="7" spans="1:66">
      <c r="A7" s="175" t="s">
        <v>309</v>
      </c>
      <c r="B7" s="175"/>
      <c r="C7" s="175"/>
      <c r="D7" s="175"/>
      <c r="E7" s="329"/>
      <c r="F7" s="366" t="e">
        <f>SUM(F8:F14)</f>
        <v>#DIV/0!</v>
      </c>
      <c r="G7" s="252" t="e">
        <f t="shared" ref="G7:AG7" si="0">SUM(G8:G14)</f>
        <v>#DIV/0!</v>
      </c>
      <c r="H7" s="252" t="e">
        <f t="shared" si="0"/>
        <v>#DIV/0!</v>
      </c>
      <c r="I7" s="252" t="e">
        <f t="shared" si="0"/>
        <v>#DIV/0!</v>
      </c>
      <c r="J7" s="252" t="e">
        <f t="shared" si="0"/>
        <v>#DIV/0!</v>
      </c>
      <c r="K7" s="252" t="e">
        <f t="shared" si="0"/>
        <v>#DIV/0!</v>
      </c>
      <c r="L7" s="252" t="e">
        <f t="shared" si="0"/>
        <v>#DIV/0!</v>
      </c>
      <c r="M7" s="252" t="e">
        <f t="shared" si="0"/>
        <v>#DIV/0!</v>
      </c>
      <c r="N7" s="252">
        <f t="shared" si="0"/>
        <v>0</v>
      </c>
      <c r="O7" s="252">
        <f t="shared" si="0"/>
        <v>0</v>
      </c>
      <c r="P7" s="252">
        <f t="shared" si="0"/>
        <v>0</v>
      </c>
      <c r="Q7" s="252">
        <f t="shared" si="0"/>
        <v>0</v>
      </c>
      <c r="R7" s="252">
        <f t="shared" ref="R7" si="1">SUM(R8:R14)</f>
        <v>0</v>
      </c>
      <c r="S7" s="252">
        <f t="shared" ref="S7:AC7" si="2">SUM(S8:S14)</f>
        <v>0</v>
      </c>
      <c r="T7" s="252">
        <f t="shared" si="2"/>
        <v>0</v>
      </c>
      <c r="U7" s="252">
        <f t="shared" si="2"/>
        <v>0</v>
      </c>
      <c r="V7" s="252">
        <f t="shared" si="2"/>
        <v>0</v>
      </c>
      <c r="W7" s="252">
        <f t="shared" si="2"/>
        <v>0</v>
      </c>
      <c r="X7" s="252">
        <f t="shared" si="2"/>
        <v>0</v>
      </c>
      <c r="Y7" s="252">
        <f t="shared" si="2"/>
        <v>0</v>
      </c>
      <c r="Z7" s="252">
        <f t="shared" si="2"/>
        <v>0</v>
      </c>
      <c r="AA7" s="252">
        <f t="shared" si="2"/>
        <v>0</v>
      </c>
      <c r="AB7" s="252">
        <f t="shared" si="2"/>
        <v>0</v>
      </c>
      <c r="AC7" s="252">
        <f t="shared" si="2"/>
        <v>0</v>
      </c>
      <c r="AD7" s="252">
        <f>SUM(AD8:AD14)</f>
        <v>0</v>
      </c>
      <c r="AE7" s="252">
        <f t="shared" si="0"/>
        <v>0</v>
      </c>
      <c r="AF7" s="252">
        <f t="shared" si="0"/>
        <v>0</v>
      </c>
      <c r="AG7" s="252">
        <f t="shared" si="0"/>
        <v>0</v>
      </c>
      <c r="AH7" s="252">
        <f t="shared" ref="AH7" si="3">SUM(AH8:AH14)</f>
        <v>0</v>
      </c>
      <c r="AI7" s="259">
        <f t="shared" ref="AI7" si="4">SUM(AI8:AI14)</f>
        <v>0</v>
      </c>
      <c r="AJ7" s="367" t="e">
        <f t="shared" ref="AJ7:AJ20" si="5">SUM(F7:AI7)</f>
        <v>#DIV/0!</v>
      </c>
      <c r="AM7" s="628"/>
    </row>
    <row r="8" spans="1:66">
      <c r="A8" s="12"/>
      <c r="B8" s="63" t="s">
        <v>3</v>
      </c>
      <c r="C8" s="12" t="s">
        <v>279</v>
      </c>
      <c r="D8" s="12"/>
      <c r="E8" s="75" t="s">
        <v>178</v>
      </c>
      <c r="F8" s="218">
        <f>'12. RL Investīciju n.pl.'!E6</f>
        <v>0</v>
      </c>
      <c r="G8" s="219">
        <f>'12. RL Investīciju n.pl.'!F6</f>
        <v>0</v>
      </c>
      <c r="H8" s="219">
        <f>'12. RL Investīciju n.pl.'!G6</f>
        <v>0</v>
      </c>
      <c r="I8" s="219">
        <f>'12. RL Investīciju n.pl.'!H6</f>
        <v>0</v>
      </c>
      <c r="J8" s="219">
        <f>'12. RL Investīciju n.pl.'!I6</f>
        <v>0</v>
      </c>
      <c r="K8" s="219">
        <f>'12. RL Investīciju n.pl.'!J6</f>
        <v>0</v>
      </c>
      <c r="L8" s="219">
        <f>'12. RL Investīciju n.pl.'!K6</f>
        <v>0</v>
      </c>
      <c r="M8" s="219">
        <f>'12. RL Investīciju n.pl.'!L6</f>
        <v>0</v>
      </c>
      <c r="N8" s="219">
        <f>'12. RL Investīciju n.pl.'!M6</f>
        <v>0</v>
      </c>
      <c r="O8" s="219">
        <f>'12. RL Investīciju n.pl.'!N6</f>
        <v>0</v>
      </c>
      <c r="P8" s="219">
        <f>'12. RL Investīciju n.pl.'!O6</f>
        <v>0</v>
      </c>
      <c r="Q8" s="219">
        <f>'12. RL Investīciju n.pl.'!P6</f>
        <v>0</v>
      </c>
      <c r="R8" s="219">
        <f>'12. RL Investīciju n.pl.'!Q6</f>
        <v>0</v>
      </c>
      <c r="S8" s="219">
        <f>'12. RL Investīciju n.pl.'!R6</f>
        <v>0</v>
      </c>
      <c r="T8" s="219">
        <f>'12. RL Investīciju n.pl.'!S6</f>
        <v>0</v>
      </c>
      <c r="U8" s="219">
        <f>'12. RL Investīciju n.pl.'!T6</f>
        <v>0</v>
      </c>
      <c r="V8" s="219">
        <f>'12. RL Investīciju n.pl.'!U6</f>
        <v>0</v>
      </c>
      <c r="W8" s="219">
        <f>'12. RL Investīciju n.pl.'!V6</f>
        <v>0</v>
      </c>
      <c r="X8" s="219">
        <f>'12. RL Investīciju n.pl.'!W6</f>
        <v>0</v>
      </c>
      <c r="Y8" s="219">
        <f>'12. RL Investīciju n.pl.'!X6</f>
        <v>0</v>
      </c>
      <c r="Z8" s="219">
        <f>'12. RL Investīciju n.pl.'!Y6</f>
        <v>0</v>
      </c>
      <c r="AA8" s="219">
        <f>'12. RL Investīciju n.pl.'!Z6</f>
        <v>0</v>
      </c>
      <c r="AB8" s="219">
        <f>'12. RL Investīciju n.pl.'!AA6</f>
        <v>0</v>
      </c>
      <c r="AC8" s="219">
        <f>'12. RL Investīciju n.pl.'!AB6</f>
        <v>0</v>
      </c>
      <c r="AD8" s="219">
        <f>'12. RL Investīciju n.pl.'!AC6</f>
        <v>0</v>
      </c>
      <c r="AE8" s="219">
        <f>'12. RL Investīciju n.pl.'!AD6</f>
        <v>0</v>
      </c>
      <c r="AF8" s="219">
        <f>'12. RL Investīciju n.pl.'!AE6</f>
        <v>0</v>
      </c>
      <c r="AG8" s="219">
        <f>'12. RL Investīciju n.pl.'!AF6</f>
        <v>0</v>
      </c>
      <c r="AH8" s="219">
        <f>'12. RL Investīciju n.pl.'!AG6</f>
        <v>0</v>
      </c>
      <c r="AI8" s="219">
        <f>'12. RL Investīciju n.pl.'!AH6</f>
        <v>0</v>
      </c>
      <c r="AJ8" s="629">
        <f t="shared" si="5"/>
        <v>0</v>
      </c>
      <c r="AM8" s="84"/>
      <c r="AN8" s="84"/>
    </row>
    <row r="9" spans="1:66">
      <c r="A9" s="12"/>
      <c r="B9" s="80" t="s">
        <v>5</v>
      </c>
      <c r="C9" s="12" t="s">
        <v>84</v>
      </c>
      <c r="D9" s="12"/>
      <c r="E9" s="75" t="s">
        <v>178</v>
      </c>
      <c r="F9" s="459">
        <v>0</v>
      </c>
      <c r="G9" s="378">
        <v>0</v>
      </c>
      <c r="H9" s="378">
        <v>0</v>
      </c>
      <c r="I9" s="378">
        <v>0</v>
      </c>
      <c r="J9" s="378">
        <v>0</v>
      </c>
      <c r="K9" s="378">
        <v>0</v>
      </c>
      <c r="L9" s="378">
        <v>0</v>
      </c>
      <c r="M9" s="378">
        <v>0</v>
      </c>
      <c r="N9" s="378">
        <v>0</v>
      </c>
      <c r="O9" s="378">
        <v>0</v>
      </c>
      <c r="P9" s="378">
        <v>0</v>
      </c>
      <c r="Q9" s="378">
        <v>0</v>
      </c>
      <c r="R9" s="378">
        <v>0</v>
      </c>
      <c r="S9" s="378">
        <v>0</v>
      </c>
      <c r="T9" s="380">
        <v>0</v>
      </c>
      <c r="U9" s="380">
        <v>0</v>
      </c>
      <c r="V9" s="380">
        <v>0</v>
      </c>
      <c r="W9" s="380">
        <v>0</v>
      </c>
      <c r="X9" s="380">
        <v>0</v>
      </c>
      <c r="Y9" s="380">
        <v>0</v>
      </c>
      <c r="Z9" s="380">
        <v>0</v>
      </c>
      <c r="AA9" s="380">
        <v>0</v>
      </c>
      <c r="AB9" s="380">
        <v>0</v>
      </c>
      <c r="AC9" s="380">
        <v>0</v>
      </c>
      <c r="AD9" s="380">
        <v>0</v>
      </c>
      <c r="AE9" s="380">
        <v>0</v>
      </c>
      <c r="AF9" s="380">
        <v>0</v>
      </c>
      <c r="AG9" s="380">
        <v>0</v>
      </c>
      <c r="AH9" s="380">
        <v>0</v>
      </c>
      <c r="AI9" s="380">
        <v>0</v>
      </c>
      <c r="AJ9" s="629">
        <f t="shared" si="5"/>
        <v>0</v>
      </c>
      <c r="AM9" s="84"/>
      <c r="AN9" s="84"/>
    </row>
    <row r="10" spans="1:66">
      <c r="A10" s="12"/>
      <c r="B10" s="63" t="s">
        <v>7</v>
      </c>
      <c r="C10" s="20" t="s">
        <v>227</v>
      </c>
      <c r="D10" s="12"/>
      <c r="E10" s="75" t="s">
        <v>178</v>
      </c>
      <c r="F10" s="459">
        <f>'15. PIV 2.pielikums Fin. plāns'!B8</f>
        <v>0</v>
      </c>
      <c r="G10" s="378">
        <f>'15. PIV 2.pielikums Fin. plāns'!C8</f>
        <v>0</v>
      </c>
      <c r="H10" s="378">
        <f>'15. PIV 2.pielikums Fin. plāns'!D8</f>
        <v>0</v>
      </c>
      <c r="I10" s="378">
        <f>'15. PIV 2.pielikums Fin. plāns'!E8</f>
        <v>0</v>
      </c>
      <c r="J10" s="378">
        <f>'15. PIV 2.pielikums Fin. plāns'!F8</f>
        <v>0</v>
      </c>
      <c r="K10" s="378">
        <f>'15. PIV 2.pielikums Fin. plāns'!G8</f>
        <v>0</v>
      </c>
      <c r="L10" s="378">
        <f>'15. PIV 2.pielikums Fin. plāns'!H8</f>
        <v>0</v>
      </c>
      <c r="M10" s="378">
        <f>'15. PIV 2.pielikums Fin. plāns'!I8</f>
        <v>0</v>
      </c>
      <c r="N10" s="378">
        <v>0</v>
      </c>
      <c r="O10" s="378">
        <v>0</v>
      </c>
      <c r="P10" s="378">
        <v>0</v>
      </c>
      <c r="Q10" s="378">
        <v>0</v>
      </c>
      <c r="R10" s="378">
        <v>0</v>
      </c>
      <c r="S10" s="378">
        <v>0</v>
      </c>
      <c r="T10" s="380">
        <v>0</v>
      </c>
      <c r="U10" s="380">
        <v>0</v>
      </c>
      <c r="V10" s="380">
        <v>0</v>
      </c>
      <c r="W10" s="380">
        <v>0</v>
      </c>
      <c r="X10" s="380">
        <v>0</v>
      </c>
      <c r="Y10" s="380">
        <v>0</v>
      </c>
      <c r="Z10" s="380">
        <v>0</v>
      </c>
      <c r="AA10" s="380">
        <v>0</v>
      </c>
      <c r="AB10" s="380">
        <v>0</v>
      </c>
      <c r="AC10" s="380">
        <v>0</v>
      </c>
      <c r="AD10" s="380">
        <v>0</v>
      </c>
      <c r="AE10" s="380">
        <v>0</v>
      </c>
      <c r="AF10" s="380">
        <v>0</v>
      </c>
      <c r="AG10" s="380">
        <v>0</v>
      </c>
      <c r="AH10" s="380">
        <v>0</v>
      </c>
      <c r="AI10" s="380">
        <v>0</v>
      </c>
      <c r="AJ10" s="629">
        <f t="shared" si="5"/>
        <v>0</v>
      </c>
      <c r="AM10" s="84"/>
      <c r="AN10" s="84"/>
    </row>
    <row r="11" spans="1:66">
      <c r="A11" s="12"/>
      <c r="B11" s="63" t="s">
        <v>11</v>
      </c>
      <c r="C11" s="20" t="s">
        <v>596</v>
      </c>
      <c r="D11" s="12"/>
      <c r="E11" s="75" t="s">
        <v>178</v>
      </c>
      <c r="F11" s="459" t="e">
        <f>'15. PIV 2.pielikums Fin. plāns'!B6</f>
        <v>#DIV/0!</v>
      </c>
      <c r="G11" s="378" t="e">
        <f>'15. PIV 2.pielikums Fin. plāns'!C6</f>
        <v>#DIV/0!</v>
      </c>
      <c r="H11" s="378" t="e">
        <f>'15. PIV 2.pielikums Fin. plāns'!D6</f>
        <v>#DIV/0!</v>
      </c>
      <c r="I11" s="378" t="e">
        <f>'15. PIV 2.pielikums Fin. plāns'!E6</f>
        <v>#DIV/0!</v>
      </c>
      <c r="J11" s="378" t="e">
        <f>'15. PIV 2.pielikums Fin. plāns'!F6</f>
        <v>#DIV/0!</v>
      </c>
      <c r="K11" s="378" t="e">
        <f>'15. PIV 2.pielikums Fin. plāns'!G6</f>
        <v>#DIV/0!</v>
      </c>
      <c r="L11" s="378" t="e">
        <f>'15. PIV 2.pielikums Fin. plāns'!H6</f>
        <v>#DIV/0!</v>
      </c>
      <c r="M11" s="378" t="e">
        <f>'15. PIV 2.pielikums Fin. plāns'!I6</f>
        <v>#DIV/0!</v>
      </c>
      <c r="N11" s="378">
        <v>0</v>
      </c>
      <c r="O11" s="378">
        <v>0</v>
      </c>
      <c r="P11" s="378">
        <v>0</v>
      </c>
      <c r="Q11" s="378">
        <v>0</v>
      </c>
      <c r="R11" s="378">
        <v>0</v>
      </c>
      <c r="S11" s="378">
        <v>0</v>
      </c>
      <c r="T11" s="378">
        <v>0</v>
      </c>
      <c r="U11" s="378">
        <v>0</v>
      </c>
      <c r="V11" s="378">
        <v>0</v>
      </c>
      <c r="W11" s="378">
        <v>0</v>
      </c>
      <c r="X11" s="378">
        <v>0</v>
      </c>
      <c r="Y11" s="378">
        <v>0</v>
      </c>
      <c r="Z11" s="378">
        <v>0</v>
      </c>
      <c r="AA11" s="378">
        <v>0</v>
      </c>
      <c r="AB11" s="378">
        <v>0</v>
      </c>
      <c r="AC11" s="378">
        <v>0</v>
      </c>
      <c r="AD11" s="378">
        <v>0</v>
      </c>
      <c r="AE11" s="378">
        <v>0</v>
      </c>
      <c r="AF11" s="378">
        <v>0</v>
      </c>
      <c r="AG11" s="378">
        <v>0</v>
      </c>
      <c r="AH11" s="378">
        <v>0</v>
      </c>
      <c r="AI11" s="378">
        <v>0</v>
      </c>
      <c r="AJ11" s="629" t="e">
        <f t="shared" si="5"/>
        <v>#DIV/0!</v>
      </c>
      <c r="AN11" s="84"/>
    </row>
    <row r="12" spans="1:66">
      <c r="A12" s="12"/>
      <c r="B12" s="63" t="s">
        <v>47</v>
      </c>
      <c r="C12" s="20" t="s">
        <v>563</v>
      </c>
      <c r="D12" s="12"/>
      <c r="E12" s="75" t="s">
        <v>178</v>
      </c>
      <c r="F12" s="218">
        <f>('15. PIV 2.pielikums Fin. plāns'!B7+'15. PIV 2.pielikums Fin. plāns'!C7)</f>
        <v>0</v>
      </c>
      <c r="G12" s="219">
        <f>'15. PIV 2.pielikums Fin. plāns'!D7</f>
        <v>0</v>
      </c>
      <c r="H12" s="219">
        <f>'15. PIV 2.pielikums Fin. plāns'!E7</f>
        <v>0</v>
      </c>
      <c r="I12" s="219">
        <f>'15. PIV 2.pielikums Fin. plāns'!F7</f>
        <v>0</v>
      </c>
      <c r="J12" s="219">
        <f>'15. PIV 2.pielikums Fin. plāns'!G7</f>
        <v>0</v>
      </c>
      <c r="K12" s="219">
        <f>'15. PIV 2.pielikums Fin. plāns'!H7</f>
        <v>0</v>
      </c>
      <c r="L12" s="219">
        <f>'15. PIV 2.pielikums Fin. plāns'!I7</f>
        <v>0</v>
      </c>
      <c r="M12" s="219">
        <f>'15. PIV 2.pielikums Fin. plāns'!J7</f>
        <v>0</v>
      </c>
      <c r="N12" s="630"/>
      <c r="O12" s="630"/>
      <c r="P12" s="630"/>
      <c r="Q12" s="630"/>
      <c r="R12" s="630"/>
      <c r="S12" s="630"/>
      <c r="T12" s="630"/>
      <c r="U12" s="630"/>
      <c r="V12" s="630"/>
      <c r="W12" s="630"/>
      <c r="X12" s="630"/>
      <c r="Y12" s="630"/>
      <c r="Z12" s="630"/>
      <c r="AA12" s="630"/>
      <c r="AB12" s="630"/>
      <c r="AC12" s="630"/>
      <c r="AD12" s="630"/>
      <c r="AE12" s="630"/>
      <c r="AF12" s="630"/>
      <c r="AG12" s="630"/>
      <c r="AH12" s="630"/>
      <c r="AI12" s="631"/>
      <c r="AJ12" s="629">
        <f t="shared" si="5"/>
        <v>0</v>
      </c>
      <c r="AN12" s="84"/>
    </row>
    <row r="13" spans="1:66">
      <c r="A13" s="12"/>
      <c r="B13" s="63" t="s">
        <v>48</v>
      </c>
      <c r="C13" s="12" t="s">
        <v>55</v>
      </c>
      <c r="D13" s="12"/>
      <c r="E13" s="75" t="s">
        <v>178</v>
      </c>
      <c r="F13" s="219" t="e">
        <f>'15. PIV 2.pielikums Fin. plāns'!B5+'15. PIV 2.pielikums Fin. plāns'!C5</f>
        <v>#DIV/0!</v>
      </c>
      <c r="G13" s="219" t="e">
        <f>'15. PIV 2.pielikums Fin. plāns'!D5</f>
        <v>#DIV/0!</v>
      </c>
      <c r="H13" s="219" t="e">
        <f>'15. PIV 2.pielikums Fin. plāns'!E5</f>
        <v>#DIV/0!</v>
      </c>
      <c r="I13" s="219" t="e">
        <f>'15. PIV 2.pielikums Fin. plāns'!F5</f>
        <v>#DIV/0!</v>
      </c>
      <c r="J13" s="219" t="e">
        <f>'15. PIV 2.pielikums Fin. plāns'!G5</f>
        <v>#DIV/0!</v>
      </c>
      <c r="K13" s="219" t="e">
        <f>'15. PIV 2.pielikums Fin. plāns'!H5</f>
        <v>#DIV/0!</v>
      </c>
      <c r="L13" s="219" t="e">
        <f>'15. PIV 2.pielikums Fin. plāns'!I5</f>
        <v>#DIV/0!</v>
      </c>
      <c r="M13" s="219" t="e">
        <f>'15. PIV 2.pielikums Fin. plāns'!J5</f>
        <v>#DIV/0!</v>
      </c>
      <c r="N13" s="630"/>
      <c r="O13" s="630"/>
      <c r="P13" s="630"/>
      <c r="Q13" s="630"/>
      <c r="R13" s="630"/>
      <c r="S13" s="630"/>
      <c r="T13" s="630"/>
      <c r="U13" s="630"/>
      <c r="V13" s="630"/>
      <c r="W13" s="630"/>
      <c r="X13" s="630"/>
      <c r="Y13" s="630"/>
      <c r="Z13" s="630"/>
      <c r="AA13" s="630"/>
      <c r="AB13" s="630"/>
      <c r="AC13" s="630"/>
      <c r="AD13" s="630"/>
      <c r="AE13" s="630"/>
      <c r="AF13" s="630"/>
      <c r="AG13" s="630"/>
      <c r="AH13" s="630"/>
      <c r="AI13" s="631"/>
      <c r="AJ13" s="629" t="e">
        <f t="shared" si="5"/>
        <v>#DIV/0!</v>
      </c>
      <c r="AK13" s="23" t="e">
        <f>AJ13='8. AL budžets kopā'!G55</f>
        <v>#DIV/0!</v>
      </c>
      <c r="AN13" s="84"/>
    </row>
    <row r="14" spans="1:66">
      <c r="A14" s="12"/>
      <c r="B14" s="63" t="s">
        <v>49</v>
      </c>
      <c r="C14" s="20" t="s">
        <v>10</v>
      </c>
      <c r="D14" s="12"/>
      <c r="E14" s="75" t="s">
        <v>178</v>
      </c>
      <c r="F14" s="218">
        <f>'12. RL Investīciju n.pl.'!E10</f>
        <v>0</v>
      </c>
      <c r="G14" s="219">
        <f>'12. RL Investīciju n.pl.'!F10</f>
        <v>0</v>
      </c>
      <c r="H14" s="219">
        <f>'12. RL Investīciju n.pl.'!G10</f>
        <v>0</v>
      </c>
      <c r="I14" s="219">
        <f>'12. RL Investīciju n.pl.'!H10</f>
        <v>0</v>
      </c>
      <c r="J14" s="219">
        <f>'12. RL Investīciju n.pl.'!I10</f>
        <v>0</v>
      </c>
      <c r="K14" s="219">
        <f>'12. RL Investīciju n.pl.'!J10</f>
        <v>0</v>
      </c>
      <c r="L14" s="219">
        <f>'12. RL Investīciju n.pl.'!K10</f>
        <v>0</v>
      </c>
      <c r="M14" s="219">
        <f>'12. RL Investīciju n.pl.'!L10</f>
        <v>0</v>
      </c>
      <c r="N14" s="219">
        <f>'12. RL Investīciju n.pl.'!M10</f>
        <v>0</v>
      </c>
      <c r="O14" s="219">
        <f>'12. RL Investīciju n.pl.'!N10</f>
        <v>0</v>
      </c>
      <c r="P14" s="219">
        <f>'12. RL Investīciju n.pl.'!O10</f>
        <v>0</v>
      </c>
      <c r="Q14" s="219">
        <f>'12. RL Investīciju n.pl.'!P10</f>
        <v>0</v>
      </c>
      <c r="R14" s="219">
        <f>'12. RL Investīciju n.pl.'!Q10</f>
        <v>0</v>
      </c>
      <c r="S14" s="219">
        <f>'12. RL Investīciju n.pl.'!R10</f>
        <v>0</v>
      </c>
      <c r="T14" s="219">
        <f>'12. RL Investīciju n.pl.'!S10</f>
        <v>0</v>
      </c>
      <c r="U14" s="219">
        <f>'12. RL Investīciju n.pl.'!T10</f>
        <v>0</v>
      </c>
      <c r="V14" s="219">
        <f>'12. RL Investīciju n.pl.'!U10</f>
        <v>0</v>
      </c>
      <c r="W14" s="219">
        <f>'12. RL Investīciju n.pl.'!V10</f>
        <v>0</v>
      </c>
      <c r="X14" s="219">
        <f>'12. RL Investīciju n.pl.'!W10</f>
        <v>0</v>
      </c>
      <c r="Y14" s="219">
        <f>'12. RL Investīciju n.pl.'!X10</f>
        <v>0</v>
      </c>
      <c r="Z14" s="219">
        <f>'12. RL Investīciju n.pl.'!Y10</f>
        <v>0</v>
      </c>
      <c r="AA14" s="219">
        <f>'12. RL Investīciju n.pl.'!Z10</f>
        <v>0</v>
      </c>
      <c r="AB14" s="219">
        <f>'12. RL Investīciju n.pl.'!AA10</f>
        <v>0</v>
      </c>
      <c r="AC14" s="219">
        <f>'12. RL Investīciju n.pl.'!AB10</f>
        <v>0</v>
      </c>
      <c r="AD14" s="219">
        <f>'12. RL Investīciju n.pl.'!AC10</f>
        <v>0</v>
      </c>
      <c r="AE14" s="219">
        <f>'12. RL Investīciju n.pl.'!AD10</f>
        <v>0</v>
      </c>
      <c r="AF14" s="219">
        <f>'12. RL Investīciju n.pl.'!AE10</f>
        <v>0</v>
      </c>
      <c r="AG14" s="219">
        <f>'12. RL Investīciju n.pl.'!AF10</f>
        <v>0</v>
      </c>
      <c r="AH14" s="219">
        <f>'12. RL Investīciju n.pl.'!AG10</f>
        <v>0</v>
      </c>
      <c r="AI14" s="219">
        <f>'12. RL Investīciju n.pl.'!AH10</f>
        <v>0</v>
      </c>
      <c r="AJ14" s="629">
        <f t="shared" si="5"/>
        <v>0</v>
      </c>
      <c r="AN14" s="632"/>
    </row>
    <row r="15" spans="1:66">
      <c r="A15" s="175" t="s">
        <v>604</v>
      </c>
      <c r="B15" s="175"/>
      <c r="C15" s="175"/>
      <c r="D15" s="175"/>
      <c r="E15" s="329"/>
      <c r="F15" s="366">
        <f>SUM(F16:F20)</f>
        <v>0</v>
      </c>
      <c r="G15" s="252">
        <f t="shared" ref="G15:AI15" si="6">SUM(G16:G20)</f>
        <v>0</v>
      </c>
      <c r="H15" s="252">
        <f t="shared" si="6"/>
        <v>0</v>
      </c>
      <c r="I15" s="252">
        <f t="shared" si="6"/>
        <v>0</v>
      </c>
      <c r="J15" s="252">
        <f t="shared" si="6"/>
        <v>0</v>
      </c>
      <c r="K15" s="252">
        <f t="shared" si="6"/>
        <v>0</v>
      </c>
      <c r="L15" s="252">
        <f t="shared" si="6"/>
        <v>0</v>
      </c>
      <c r="M15" s="252">
        <f t="shared" si="6"/>
        <v>0</v>
      </c>
      <c r="N15" s="252">
        <f t="shared" si="6"/>
        <v>0</v>
      </c>
      <c r="O15" s="252">
        <f t="shared" si="6"/>
        <v>0</v>
      </c>
      <c r="P15" s="252">
        <f t="shared" si="6"/>
        <v>0</v>
      </c>
      <c r="Q15" s="252">
        <f t="shared" si="6"/>
        <v>0</v>
      </c>
      <c r="R15" s="252">
        <f t="shared" si="6"/>
        <v>0</v>
      </c>
      <c r="S15" s="252">
        <f t="shared" si="6"/>
        <v>0</v>
      </c>
      <c r="T15" s="252">
        <f t="shared" si="6"/>
        <v>0</v>
      </c>
      <c r="U15" s="252">
        <f t="shared" si="6"/>
        <v>0</v>
      </c>
      <c r="V15" s="252">
        <f t="shared" si="6"/>
        <v>0</v>
      </c>
      <c r="W15" s="252">
        <f t="shared" si="6"/>
        <v>0</v>
      </c>
      <c r="X15" s="252">
        <f t="shared" si="6"/>
        <v>0</v>
      </c>
      <c r="Y15" s="252">
        <f t="shared" si="6"/>
        <v>0</v>
      </c>
      <c r="Z15" s="252">
        <f t="shared" si="6"/>
        <v>0</v>
      </c>
      <c r="AA15" s="252">
        <f t="shared" si="6"/>
        <v>0</v>
      </c>
      <c r="AB15" s="252">
        <f t="shared" si="6"/>
        <v>0</v>
      </c>
      <c r="AC15" s="252">
        <f t="shared" si="6"/>
        <v>0</v>
      </c>
      <c r="AD15" s="252">
        <f t="shared" si="6"/>
        <v>0</v>
      </c>
      <c r="AE15" s="252">
        <f t="shared" si="6"/>
        <v>0</v>
      </c>
      <c r="AF15" s="252">
        <f t="shared" si="6"/>
        <v>0</v>
      </c>
      <c r="AG15" s="252">
        <f t="shared" si="6"/>
        <v>0</v>
      </c>
      <c r="AH15" s="252">
        <f t="shared" si="6"/>
        <v>0</v>
      </c>
      <c r="AI15" s="259">
        <f t="shared" si="6"/>
        <v>0</v>
      </c>
      <c r="AJ15" s="367">
        <f t="shared" si="5"/>
        <v>0</v>
      </c>
    </row>
    <row r="16" spans="1:66">
      <c r="A16" s="12"/>
      <c r="B16" s="63" t="s">
        <v>14</v>
      </c>
      <c r="C16" s="12" t="s">
        <v>422</v>
      </c>
      <c r="D16" s="12"/>
      <c r="E16" s="75" t="s">
        <v>178</v>
      </c>
      <c r="F16" s="218">
        <f>'3. DL invest.n.pl.AR pr.'!F16</f>
        <v>0</v>
      </c>
      <c r="G16" s="219">
        <f>'3. DL invest.n.pl.AR pr.'!G16</f>
        <v>0</v>
      </c>
      <c r="H16" s="219">
        <f>'3. DL invest.n.pl.AR pr.'!H16</f>
        <v>0</v>
      </c>
      <c r="I16" s="219">
        <f>'3. DL invest.n.pl.AR pr.'!I16</f>
        <v>0</v>
      </c>
      <c r="J16" s="219">
        <f>'3. DL invest.n.pl.AR pr.'!J16</f>
        <v>0</v>
      </c>
      <c r="K16" s="219">
        <f>'3. DL invest.n.pl.AR pr.'!K16</f>
        <v>0</v>
      </c>
      <c r="L16" s="219">
        <f>'3. DL invest.n.pl.AR pr.'!L16</f>
        <v>0</v>
      </c>
      <c r="M16" s="219">
        <f>'3. DL invest.n.pl.AR pr.'!M16</f>
        <v>0</v>
      </c>
      <c r="N16" s="219">
        <f>'3. DL invest.n.pl.AR pr.'!N16</f>
        <v>0</v>
      </c>
      <c r="O16" s="219">
        <f>'3. DL invest.n.pl.AR pr.'!O16</f>
        <v>0</v>
      </c>
      <c r="P16" s="219">
        <f>'3. DL invest.n.pl.AR pr.'!P16</f>
        <v>0</v>
      </c>
      <c r="Q16" s="219">
        <f>'3. DL invest.n.pl.AR pr.'!Q16</f>
        <v>0</v>
      </c>
      <c r="R16" s="219">
        <f>'3. DL invest.n.pl.AR pr.'!R16</f>
        <v>0</v>
      </c>
      <c r="S16" s="219">
        <f>'3. DL invest.n.pl.AR pr.'!S16</f>
        <v>0</v>
      </c>
      <c r="T16" s="219">
        <f>'3. DL invest.n.pl.AR pr.'!T16</f>
        <v>0</v>
      </c>
      <c r="U16" s="219">
        <f>'3. DL invest.n.pl.AR pr.'!U16</f>
        <v>0</v>
      </c>
      <c r="V16" s="219">
        <f>'3. DL invest.n.pl.AR pr.'!V16</f>
        <v>0</v>
      </c>
      <c r="W16" s="219">
        <f>'3. DL invest.n.pl.AR pr.'!W16</f>
        <v>0</v>
      </c>
      <c r="X16" s="219">
        <f>'3. DL invest.n.pl.AR pr.'!X16</f>
        <v>0</v>
      </c>
      <c r="Y16" s="219">
        <f>'3. DL invest.n.pl.AR pr.'!Y16</f>
        <v>0</v>
      </c>
      <c r="Z16" s="219">
        <f>'3. DL invest.n.pl.AR pr.'!Z16</f>
        <v>0</v>
      </c>
      <c r="AA16" s="219">
        <f>'3. DL invest.n.pl.AR pr.'!AA16</f>
        <v>0</v>
      </c>
      <c r="AB16" s="219">
        <f>'3. DL invest.n.pl.AR pr.'!AB16</f>
        <v>0</v>
      </c>
      <c r="AC16" s="219">
        <f>'12. RL Investīciju n.pl.'!AB7</f>
        <v>0</v>
      </c>
      <c r="AD16" s="219">
        <f>'12. RL Investīciju n.pl.'!AC7</f>
        <v>0</v>
      </c>
      <c r="AE16" s="219">
        <f>'12. RL Investīciju n.pl.'!AD7</f>
        <v>0</v>
      </c>
      <c r="AF16" s="219">
        <f>'12. RL Investīciju n.pl.'!AE7</f>
        <v>0</v>
      </c>
      <c r="AG16" s="219">
        <f>'12. RL Investīciju n.pl.'!AF7</f>
        <v>0</v>
      </c>
      <c r="AH16" s="219">
        <f>'12. RL Investīciju n.pl.'!AG7</f>
        <v>0</v>
      </c>
      <c r="AI16" s="633">
        <f>'12. RL Investīciju n.pl.'!AH7</f>
        <v>0</v>
      </c>
      <c r="AJ16" s="629">
        <f t="shared" si="5"/>
        <v>0</v>
      </c>
    </row>
    <row r="17" spans="1:36">
      <c r="A17" s="12"/>
      <c r="B17" s="63" t="s">
        <v>16</v>
      </c>
      <c r="C17" s="12" t="s">
        <v>8</v>
      </c>
      <c r="D17" s="12"/>
      <c r="E17" s="75" t="s">
        <v>178</v>
      </c>
      <c r="F17" s="218">
        <f>'12. RL Investīciju n.pl.'!E8</f>
        <v>0</v>
      </c>
      <c r="G17" s="219">
        <f>'12. RL Investīciju n.pl.'!F8</f>
        <v>0</v>
      </c>
      <c r="H17" s="219">
        <f>'12. RL Investīciju n.pl.'!G8</f>
        <v>0</v>
      </c>
      <c r="I17" s="219">
        <f>'12. RL Investīciju n.pl.'!H8</f>
        <v>0</v>
      </c>
      <c r="J17" s="219">
        <f>'12. RL Investīciju n.pl.'!I8</f>
        <v>0</v>
      </c>
      <c r="K17" s="219">
        <f>'12. RL Investīciju n.pl.'!J8</f>
        <v>0</v>
      </c>
      <c r="L17" s="219">
        <f>'12. RL Investīciju n.pl.'!K8</f>
        <v>0</v>
      </c>
      <c r="M17" s="219">
        <f>'12. RL Investīciju n.pl.'!L8</f>
        <v>0</v>
      </c>
      <c r="N17" s="219">
        <f>'12. RL Investīciju n.pl.'!M8</f>
        <v>0</v>
      </c>
      <c r="O17" s="219">
        <f>'12. RL Investīciju n.pl.'!N8</f>
        <v>0</v>
      </c>
      <c r="P17" s="219">
        <f>'12. RL Investīciju n.pl.'!O8</f>
        <v>0</v>
      </c>
      <c r="Q17" s="219">
        <f>'12. RL Investīciju n.pl.'!P8</f>
        <v>0</v>
      </c>
      <c r="R17" s="219">
        <f>'12. RL Investīciju n.pl.'!Q8</f>
        <v>0</v>
      </c>
      <c r="S17" s="219">
        <f>'12. RL Investīciju n.pl.'!R8</f>
        <v>0</v>
      </c>
      <c r="T17" s="219">
        <f>'12. RL Investīciju n.pl.'!S8</f>
        <v>0</v>
      </c>
      <c r="U17" s="219">
        <f>'12. RL Investīciju n.pl.'!T8</f>
        <v>0</v>
      </c>
      <c r="V17" s="219">
        <f>'12. RL Investīciju n.pl.'!U8</f>
        <v>0</v>
      </c>
      <c r="W17" s="219">
        <f>'12. RL Investīciju n.pl.'!V8</f>
        <v>0</v>
      </c>
      <c r="X17" s="219">
        <f>'12. RL Investīciju n.pl.'!W8</f>
        <v>0</v>
      </c>
      <c r="Y17" s="219">
        <f>'12. RL Investīciju n.pl.'!X8</f>
        <v>0</v>
      </c>
      <c r="Z17" s="219">
        <f>'12. RL Investīciju n.pl.'!Y8</f>
        <v>0</v>
      </c>
      <c r="AA17" s="219">
        <f>'12. RL Investīciju n.pl.'!Z8</f>
        <v>0</v>
      </c>
      <c r="AB17" s="219">
        <f>'12. RL Investīciju n.pl.'!AA8</f>
        <v>0</v>
      </c>
      <c r="AC17" s="219">
        <f>'12. RL Investīciju n.pl.'!S8</f>
        <v>0</v>
      </c>
      <c r="AD17" s="219">
        <f>'12. RL Investīciju n.pl.'!T8</f>
        <v>0</v>
      </c>
      <c r="AE17" s="219">
        <f>'12. RL Investīciju n.pl.'!U8</f>
        <v>0</v>
      </c>
      <c r="AF17" s="219">
        <f>'12. RL Investīciju n.pl.'!V8</f>
        <v>0</v>
      </c>
      <c r="AG17" s="219">
        <f>'12. RL Investīciju n.pl.'!W8</f>
        <v>0</v>
      </c>
      <c r="AH17" s="219">
        <f>'12. RL Investīciju n.pl.'!X8</f>
        <v>0</v>
      </c>
      <c r="AI17" s="633">
        <f>'12. RL Investīciju n.pl.'!AB8</f>
        <v>0</v>
      </c>
      <c r="AJ17" s="629">
        <f t="shared" si="5"/>
        <v>0</v>
      </c>
    </row>
    <row r="18" spans="1:36">
      <c r="A18" s="12"/>
      <c r="B18" s="63" t="s">
        <v>19</v>
      </c>
      <c r="C18" s="12" t="s">
        <v>45</v>
      </c>
      <c r="D18" s="12"/>
      <c r="E18" s="75" t="s">
        <v>178</v>
      </c>
      <c r="F18" s="378">
        <v>0</v>
      </c>
      <c r="G18" s="378">
        <v>0</v>
      </c>
      <c r="H18" s="378">
        <v>0</v>
      </c>
      <c r="I18" s="378">
        <v>0</v>
      </c>
      <c r="J18" s="378">
        <v>0</v>
      </c>
      <c r="K18" s="378">
        <v>0</v>
      </c>
      <c r="L18" s="378">
        <v>0</v>
      </c>
      <c r="M18" s="378">
        <v>0</v>
      </c>
      <c r="N18" s="378">
        <v>0</v>
      </c>
      <c r="O18" s="378">
        <v>0</v>
      </c>
      <c r="P18" s="378">
        <v>0</v>
      </c>
      <c r="Q18" s="378">
        <v>0</v>
      </c>
      <c r="R18" s="378">
        <v>0</v>
      </c>
      <c r="S18" s="378">
        <v>0</v>
      </c>
      <c r="T18" s="378">
        <v>0</v>
      </c>
      <c r="U18" s="378">
        <v>0</v>
      </c>
      <c r="V18" s="378">
        <v>0</v>
      </c>
      <c r="W18" s="378">
        <v>0</v>
      </c>
      <c r="X18" s="378">
        <v>0</v>
      </c>
      <c r="Y18" s="378">
        <v>0</v>
      </c>
      <c r="Z18" s="378">
        <v>0</v>
      </c>
      <c r="AA18" s="378">
        <v>0</v>
      </c>
      <c r="AB18" s="378">
        <v>0</v>
      </c>
      <c r="AC18" s="378">
        <v>0</v>
      </c>
      <c r="AD18" s="378">
        <v>0</v>
      </c>
      <c r="AE18" s="378">
        <v>0</v>
      </c>
      <c r="AF18" s="378">
        <v>0</v>
      </c>
      <c r="AG18" s="378">
        <v>0</v>
      </c>
      <c r="AH18" s="378">
        <v>0</v>
      </c>
      <c r="AI18" s="378">
        <v>0</v>
      </c>
      <c r="AJ18" s="629">
        <f t="shared" si="5"/>
        <v>0</v>
      </c>
    </row>
    <row r="19" spans="1:36">
      <c r="A19" s="12"/>
      <c r="B19" s="63" t="s">
        <v>22</v>
      </c>
      <c r="C19" s="12" t="s">
        <v>411</v>
      </c>
      <c r="D19" s="12"/>
      <c r="E19" s="75" t="s">
        <v>178</v>
      </c>
      <c r="F19" s="378">
        <v>0</v>
      </c>
      <c r="G19" s="378">
        <v>0</v>
      </c>
      <c r="H19" s="380">
        <f>-($G$9/10)</f>
        <v>0</v>
      </c>
      <c r="I19" s="380">
        <f>-(($G$9)/10+($H$9/10))</f>
        <v>0</v>
      </c>
      <c r="J19" s="380">
        <f>-(($G$9)/10+($H$9/10)+($I$9/10))</f>
        <v>0</v>
      </c>
      <c r="K19" s="380">
        <f t="shared" ref="K19:Q19" si="7">-(($G$9)/10+($H$9/10)+($I$9/10))</f>
        <v>0</v>
      </c>
      <c r="L19" s="380">
        <f t="shared" si="7"/>
        <v>0</v>
      </c>
      <c r="M19" s="380">
        <f t="shared" si="7"/>
        <v>0</v>
      </c>
      <c r="N19" s="380">
        <f t="shared" si="7"/>
        <v>0</v>
      </c>
      <c r="O19" s="380">
        <f t="shared" si="7"/>
        <v>0</v>
      </c>
      <c r="P19" s="380">
        <f t="shared" si="7"/>
        <v>0</v>
      </c>
      <c r="Q19" s="380">
        <f t="shared" si="7"/>
        <v>0</v>
      </c>
      <c r="R19" s="380">
        <f>-(($H$9/10)+($I$9/10))</f>
        <v>0</v>
      </c>
      <c r="S19" s="380">
        <f>-($I$9/10)</f>
        <v>0</v>
      </c>
      <c r="T19" s="378">
        <v>0</v>
      </c>
      <c r="U19" s="378">
        <v>0</v>
      </c>
      <c r="V19" s="378">
        <v>0</v>
      </c>
      <c r="W19" s="378">
        <v>0</v>
      </c>
      <c r="X19" s="378">
        <v>0</v>
      </c>
      <c r="Y19" s="378">
        <v>0</v>
      </c>
      <c r="Z19" s="378">
        <v>0</v>
      </c>
      <c r="AA19" s="378">
        <v>0</v>
      </c>
      <c r="AB19" s="378">
        <v>0</v>
      </c>
      <c r="AC19" s="378">
        <v>0</v>
      </c>
      <c r="AD19" s="378">
        <v>0</v>
      </c>
      <c r="AE19" s="378">
        <v>0</v>
      </c>
      <c r="AF19" s="378">
        <v>0</v>
      </c>
      <c r="AG19" s="378">
        <v>0</v>
      </c>
      <c r="AH19" s="378">
        <v>0</v>
      </c>
      <c r="AI19" s="378">
        <v>0</v>
      </c>
      <c r="AJ19" s="629">
        <f t="shared" si="5"/>
        <v>0</v>
      </c>
    </row>
    <row r="20" spans="1:36">
      <c r="A20" s="12"/>
      <c r="B20" s="63" t="s">
        <v>23</v>
      </c>
      <c r="C20" s="12" t="s">
        <v>412</v>
      </c>
      <c r="D20" s="12"/>
      <c r="E20" s="75"/>
      <c r="F20" s="378">
        <v>0</v>
      </c>
      <c r="G20" s="378">
        <v>0</v>
      </c>
      <c r="H20" s="380">
        <f>-($G$9*0.02)</f>
        <v>0</v>
      </c>
      <c r="I20" s="380">
        <f>-((($G$9-H19)*0.02)+($H$9*0.02))</f>
        <v>0</v>
      </c>
      <c r="J20" s="380">
        <f>-((SUM($G$9:$I$9)+SUM($H$19:I19))*0.02)</f>
        <v>0</v>
      </c>
      <c r="K20" s="380">
        <f>-((SUM($G$9:$I$9)+SUM($H$19:J19))*0.02)</f>
        <v>0</v>
      </c>
      <c r="L20" s="380">
        <f>-((SUM($G$9:$I$9)+SUM($H$19:K19))*0.02)</f>
        <v>0</v>
      </c>
      <c r="M20" s="380">
        <f>-((SUM($G$9:$I$9)+SUM($H$19:L19))*0.02)</f>
        <v>0</v>
      </c>
      <c r="N20" s="380">
        <f>-((SUM($G$9:$I$9)+SUM($H$19:M19))*0.02)</f>
        <v>0</v>
      </c>
      <c r="O20" s="380">
        <f>-((SUM($G$9:$I$9)+SUM($H$19:N19))*0.02)</f>
        <v>0</v>
      </c>
      <c r="P20" s="380">
        <f>-((SUM($G$9:$I$9)+SUM($H$19:O19))*0.02)</f>
        <v>0</v>
      </c>
      <c r="Q20" s="380">
        <f>-((SUM($G$9:$I$9)+SUM($H$19:P19))*0.02)</f>
        <v>0</v>
      </c>
      <c r="R20" s="380">
        <f>-((SUM($G$9:$I$9)+SUM($H$19:Q19))*0.02)</f>
        <v>0</v>
      </c>
      <c r="S20" s="380">
        <f>-((SUM($G$9:$I$9)+SUM($H$19:R19))*0.02)</f>
        <v>0</v>
      </c>
      <c r="T20" s="380">
        <f>-((SUM($G$9:$I$9)+SUM($H$19:S19))*0.02)</f>
        <v>0</v>
      </c>
      <c r="U20" s="380">
        <f>-((SUM($G$9:$I$9)+SUM($H$19:T19))*0.02)</f>
        <v>0</v>
      </c>
      <c r="V20" s="380">
        <f>-((SUM($G$9:$I$9)+SUM($H$19:U19))*0.02)</f>
        <v>0</v>
      </c>
      <c r="W20" s="380">
        <f>-((SUM($G$9:$I$9)+SUM($H$19:V19))*0.02)</f>
        <v>0</v>
      </c>
      <c r="X20" s="380">
        <f>-((SUM($G$9:$I$9)+SUM($H$19:W19))*0.02)</f>
        <v>0</v>
      </c>
      <c r="Y20" s="380">
        <f>-((SUM($G$9:$I$9)+SUM($H$19:X19))*0.02)</f>
        <v>0</v>
      </c>
      <c r="Z20" s="380">
        <f>-((SUM($G$9:$I$9)+SUM($H$19:Y19))*0.02)</f>
        <v>0</v>
      </c>
      <c r="AA20" s="380">
        <f>-((SUM($G$9:$I$9)+SUM($H$19:Z19))*0.02)</f>
        <v>0</v>
      </c>
      <c r="AB20" s="380">
        <f>-((SUM($G$9:$I$9)+SUM($H$19:AA19))*0.02)</f>
        <v>0</v>
      </c>
      <c r="AC20" s="380">
        <f>-((SUM($G$9:$I$9)+SUM($H$19:AB19))*0.02)</f>
        <v>0</v>
      </c>
      <c r="AD20" s="380">
        <f>-((SUM($G$9:$I$9)+SUM($H$19:AC19))*0.02)</f>
        <v>0</v>
      </c>
      <c r="AE20" s="380">
        <f>-((SUM($G$9:$I$9)+SUM($H$19:AD19))*0.02)</f>
        <v>0</v>
      </c>
      <c r="AF20" s="380">
        <f>-((SUM($G$9:$I$9)+SUM($H$19:AE19))*0.02)</f>
        <v>0</v>
      </c>
      <c r="AG20" s="380">
        <f>-((SUM($G$9:$I$9)+SUM($H$19:AF19))*0.02)</f>
        <v>0</v>
      </c>
      <c r="AH20" s="380">
        <f>-((SUM($G$9:$I$9)+SUM($H$19:AG19))*0.02)</f>
        <v>0</v>
      </c>
      <c r="AI20" s="380">
        <f>-((SUM($G$9:$I$9)+SUM($H$19:AH19))*0.02)</f>
        <v>0</v>
      </c>
      <c r="AJ20" s="629">
        <f t="shared" si="5"/>
        <v>0</v>
      </c>
    </row>
    <row r="21" spans="1:36">
      <c r="A21" s="18"/>
      <c r="B21" s="55">
        <v>3</v>
      </c>
      <c r="C21" s="18" t="s">
        <v>12</v>
      </c>
      <c r="D21" s="18"/>
      <c r="E21" s="365" t="s">
        <v>178</v>
      </c>
      <c r="F21" s="634" t="e">
        <f>SUM(F7,F15)</f>
        <v>#DIV/0!</v>
      </c>
      <c r="G21" s="254" t="e">
        <f t="shared" ref="G21:AJ21" si="8">SUM(G7,G15)</f>
        <v>#DIV/0!</v>
      </c>
      <c r="H21" s="254" t="e">
        <f t="shared" si="8"/>
        <v>#DIV/0!</v>
      </c>
      <c r="I21" s="254" t="e">
        <f t="shared" si="8"/>
        <v>#DIV/0!</v>
      </c>
      <c r="J21" s="254" t="e">
        <f>SUM(J7,J15)</f>
        <v>#DIV/0!</v>
      </c>
      <c r="K21" s="254" t="e">
        <f t="shared" si="8"/>
        <v>#DIV/0!</v>
      </c>
      <c r="L21" s="254" t="e">
        <f t="shared" si="8"/>
        <v>#DIV/0!</v>
      </c>
      <c r="M21" s="254" t="e">
        <f t="shared" si="8"/>
        <v>#DIV/0!</v>
      </c>
      <c r="N21" s="254">
        <f t="shared" si="8"/>
        <v>0</v>
      </c>
      <c r="O21" s="254">
        <f t="shared" si="8"/>
        <v>0</v>
      </c>
      <c r="P21" s="254">
        <f t="shared" si="8"/>
        <v>0</v>
      </c>
      <c r="Q21" s="254">
        <f t="shared" si="8"/>
        <v>0</v>
      </c>
      <c r="R21" s="254">
        <f t="shared" si="8"/>
        <v>0</v>
      </c>
      <c r="S21" s="254">
        <f t="shared" si="8"/>
        <v>0</v>
      </c>
      <c r="T21" s="254">
        <f t="shared" si="8"/>
        <v>0</v>
      </c>
      <c r="U21" s="254">
        <f t="shared" si="8"/>
        <v>0</v>
      </c>
      <c r="V21" s="254">
        <f t="shared" si="8"/>
        <v>0</v>
      </c>
      <c r="W21" s="254">
        <f t="shared" si="8"/>
        <v>0</v>
      </c>
      <c r="X21" s="254">
        <f t="shared" si="8"/>
        <v>0</v>
      </c>
      <c r="Y21" s="254">
        <f t="shared" si="8"/>
        <v>0</v>
      </c>
      <c r="Z21" s="254">
        <f t="shared" si="8"/>
        <v>0</v>
      </c>
      <c r="AA21" s="254">
        <f t="shared" si="8"/>
        <v>0</v>
      </c>
      <c r="AB21" s="254">
        <f t="shared" si="8"/>
        <v>0</v>
      </c>
      <c r="AC21" s="254">
        <f t="shared" si="8"/>
        <v>0</v>
      </c>
      <c r="AD21" s="254">
        <f t="shared" si="8"/>
        <v>0</v>
      </c>
      <c r="AE21" s="254">
        <f t="shared" si="8"/>
        <v>0</v>
      </c>
      <c r="AF21" s="254">
        <f t="shared" si="8"/>
        <v>0</v>
      </c>
      <c r="AG21" s="254">
        <f t="shared" si="8"/>
        <v>0</v>
      </c>
      <c r="AH21" s="254">
        <f t="shared" si="8"/>
        <v>0</v>
      </c>
      <c r="AI21" s="261">
        <f t="shared" si="8"/>
        <v>0</v>
      </c>
      <c r="AJ21" s="635" t="e">
        <f t="shared" si="8"/>
        <v>#DIV/0!</v>
      </c>
    </row>
    <row r="22" spans="1:36">
      <c r="A22" s="185"/>
      <c r="B22" s="232"/>
      <c r="C22" s="232"/>
      <c r="D22" s="232"/>
      <c r="E22" s="232"/>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4"/>
    </row>
    <row r="23" spans="1:36">
      <c r="D23" s="11"/>
      <c r="E23" s="11"/>
    </row>
    <row r="24" spans="1:36">
      <c r="B24" s="71"/>
      <c r="C24" s="71" t="s">
        <v>597</v>
      </c>
      <c r="D24" s="67"/>
      <c r="E24" s="67"/>
      <c r="F24" s="558"/>
      <c r="G24" s="71"/>
      <c r="H24" s="71"/>
      <c r="I24" s="71"/>
      <c r="J24" s="71"/>
      <c r="K24" s="71"/>
    </row>
    <row r="25" spans="1:36">
      <c r="B25" s="71"/>
      <c r="C25" s="71" t="s">
        <v>603</v>
      </c>
      <c r="D25" s="67"/>
      <c r="E25" s="67"/>
      <c r="F25" s="71"/>
      <c r="G25" s="71"/>
      <c r="H25" s="71"/>
      <c r="I25" s="71"/>
      <c r="J25" s="71"/>
      <c r="K25" s="71"/>
    </row>
    <row r="26" spans="1:36">
      <c r="B26" s="71"/>
      <c r="C26" s="71"/>
      <c r="D26" s="67"/>
      <c r="E26" s="67"/>
      <c r="F26" s="71"/>
      <c r="G26" s="560"/>
      <c r="H26" s="71"/>
      <c r="I26" s="71"/>
      <c r="J26" s="71"/>
      <c r="K26" s="71"/>
    </row>
    <row r="27" spans="1:36">
      <c r="B27" s="71"/>
      <c r="C27" s="71"/>
      <c r="D27" s="67"/>
      <c r="E27" s="67"/>
      <c r="F27" s="71"/>
      <c r="G27" s="71"/>
      <c r="H27" s="71"/>
      <c r="I27" s="71"/>
      <c r="J27" s="71"/>
      <c r="K27" s="71"/>
    </row>
    <row r="28" spans="1:36">
      <c r="B28" s="71"/>
      <c r="C28" s="71"/>
      <c r="D28" s="67"/>
      <c r="E28" s="67"/>
      <c r="F28" s="71"/>
      <c r="G28" s="71"/>
      <c r="H28" s="71"/>
      <c r="I28" s="71"/>
      <c r="J28" s="71"/>
      <c r="K28" s="71"/>
    </row>
    <row r="29" spans="1:36">
      <c r="B29" s="71"/>
      <c r="C29" s="71"/>
      <c r="D29" s="67"/>
      <c r="E29" s="67"/>
      <c r="F29" s="71"/>
      <c r="G29" s="71"/>
      <c r="H29" s="71"/>
      <c r="I29" s="71"/>
      <c r="J29" s="71"/>
      <c r="K29" s="71"/>
    </row>
    <row r="30" spans="1:36">
      <c r="B30" s="636"/>
      <c r="C30" s="71"/>
      <c r="D30" s="67"/>
      <c r="E30" s="67"/>
      <c r="F30" s="71"/>
      <c r="G30" s="71"/>
      <c r="H30" s="71"/>
      <c r="I30" s="71"/>
      <c r="J30" s="71"/>
      <c r="K30" s="71"/>
    </row>
    <row r="31" spans="1:36">
      <c r="B31" s="637"/>
      <c r="C31" s="71"/>
      <c r="D31" s="67"/>
      <c r="E31" s="67"/>
      <c r="F31" s="71"/>
      <c r="G31" s="71"/>
      <c r="H31" s="71"/>
      <c r="I31" s="71"/>
      <c r="J31" s="71"/>
      <c r="K31" s="71"/>
    </row>
    <row r="32" spans="1:36">
      <c r="B32" s="638"/>
      <c r="C32" s="71"/>
      <c r="D32" s="67"/>
      <c r="E32" s="67"/>
      <c r="F32" s="71"/>
      <c r="G32" s="71"/>
      <c r="H32" s="71"/>
      <c r="I32" s="71"/>
      <c r="J32" s="71"/>
      <c r="K32" s="71"/>
    </row>
    <row r="33" spans="2:11">
      <c r="B33" s="71"/>
      <c r="C33" s="71"/>
      <c r="D33" s="67"/>
      <c r="E33" s="67"/>
      <c r="F33" s="71"/>
      <c r="G33" s="71"/>
      <c r="H33" s="71"/>
      <c r="I33" s="71"/>
      <c r="J33" s="71"/>
      <c r="K33" s="71"/>
    </row>
    <row r="34" spans="2:11">
      <c r="C34" s="71"/>
      <c r="D34" s="67"/>
      <c r="E34" s="67"/>
      <c r="F34" s="71"/>
      <c r="G34" s="71"/>
      <c r="H34" s="71"/>
      <c r="I34" s="71"/>
      <c r="J34" s="71"/>
      <c r="K34" s="71"/>
    </row>
    <row r="35" spans="2:11">
      <c r="C35" s="71"/>
      <c r="D35" s="67"/>
      <c r="E35" s="67"/>
      <c r="F35" s="71"/>
      <c r="G35" s="71"/>
      <c r="H35" s="71"/>
      <c r="I35" s="71"/>
      <c r="J35" s="71"/>
      <c r="K35" s="71"/>
    </row>
    <row r="36" spans="2:11">
      <c r="C36" s="71"/>
      <c r="D36" s="67"/>
      <c r="E36" s="67"/>
      <c r="F36" s="71"/>
      <c r="G36" s="71"/>
      <c r="H36" s="71"/>
      <c r="I36" s="71"/>
      <c r="J36" s="71"/>
      <c r="K36" s="71"/>
    </row>
  </sheetData>
  <sheetProtection password="9929" sheet="1" objects="1" scenarios="1"/>
  <mergeCells count="1">
    <mergeCell ref="A1:D1"/>
  </mergeCells>
  <phoneticPr fontId="4" type="noConversion"/>
  <pageMargins left="0.75" right="0.75" top="1" bottom="1" header="0.5" footer="0.5"/>
  <pageSetup paperSize="8" scale="49" orientation="landscape" r:id="rId1"/>
  <headerFooter alignWithMargins="0">
    <oddHeader>&amp;CProjekta finansiālā ilgtspēja&amp;R6.pielikums</oddHeader>
  </headerFooter>
</worksheet>
</file>

<file path=xl/worksheets/sheet9.xml><?xml version="1.0" encoding="utf-8"?>
<worksheet xmlns="http://schemas.openxmlformats.org/spreadsheetml/2006/main" xmlns:r="http://schemas.openxmlformats.org/officeDocument/2006/relationships">
  <sheetPr codeName="Sheet11">
    <tabColor theme="6"/>
    <pageSetUpPr fitToPage="1"/>
  </sheetPr>
  <dimension ref="A1:CA399"/>
  <sheetViews>
    <sheetView showGridLines="0" zoomScale="85" zoomScaleNormal="85" workbookViewId="0">
      <selection sqref="A1:C1"/>
    </sheetView>
  </sheetViews>
  <sheetFormatPr defaultRowHeight="12.75"/>
  <cols>
    <col min="1" max="1" width="6.42578125" style="39" customWidth="1"/>
    <col min="2" max="2" width="48.5703125" style="39" customWidth="1"/>
    <col min="3" max="3" width="7.140625" style="39" customWidth="1"/>
    <col min="4" max="4" width="11.42578125" style="39" customWidth="1"/>
    <col min="5" max="33" width="8.85546875" style="39" customWidth="1"/>
    <col min="34" max="34" width="11" style="39" customWidth="1"/>
    <col min="35" max="79" width="9.140625" style="71"/>
    <col min="80" max="16384" width="9.140625" style="39"/>
  </cols>
  <sheetData>
    <row r="1" spans="1:79" s="514" customFormat="1" ht="27" customHeight="1">
      <c r="A1" s="886" t="s">
        <v>288</v>
      </c>
      <c r="B1" s="886"/>
      <c r="C1" s="886"/>
      <c r="D1" s="513"/>
      <c r="E1" s="562"/>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3"/>
      <c r="AJ1" s="513"/>
      <c r="AK1" s="513"/>
      <c r="AL1" s="513"/>
      <c r="AM1" s="513"/>
      <c r="AN1" s="513"/>
      <c r="AO1" s="513"/>
      <c r="AP1" s="513"/>
      <c r="AQ1" s="513"/>
      <c r="AR1" s="513"/>
      <c r="AS1" s="513"/>
      <c r="AT1" s="513"/>
      <c r="AU1" s="513"/>
      <c r="AV1" s="513"/>
      <c r="AW1" s="513"/>
      <c r="AX1" s="513"/>
      <c r="AY1" s="513"/>
      <c r="AZ1" s="513"/>
      <c r="BA1" s="513"/>
      <c r="BB1" s="513"/>
      <c r="BC1" s="513"/>
      <c r="BD1" s="513"/>
      <c r="BE1" s="513"/>
      <c r="BF1" s="513"/>
      <c r="BG1" s="513"/>
      <c r="BH1" s="513"/>
      <c r="BI1" s="513"/>
      <c r="BJ1" s="513"/>
      <c r="BK1" s="513"/>
      <c r="BL1" s="513"/>
      <c r="BM1" s="513"/>
      <c r="BN1" s="513"/>
      <c r="BO1" s="513"/>
      <c r="BP1" s="513"/>
      <c r="BQ1" s="513"/>
      <c r="BR1" s="513"/>
      <c r="BS1" s="513"/>
      <c r="BT1" s="513"/>
      <c r="BU1" s="513"/>
      <c r="BV1" s="513"/>
      <c r="BW1" s="513"/>
      <c r="BX1" s="513"/>
      <c r="BY1" s="513"/>
      <c r="BZ1" s="513"/>
      <c r="CA1" s="513"/>
    </row>
    <row r="2" spans="1:79" s="514" customFormat="1" ht="24.95" customHeight="1">
      <c r="A2" s="890" t="s">
        <v>299</v>
      </c>
      <c r="B2" s="890"/>
      <c r="C2" s="890"/>
      <c r="D2" s="890"/>
      <c r="E2" s="890"/>
      <c r="F2" s="890"/>
      <c r="G2" s="890"/>
      <c r="H2" s="890"/>
      <c r="I2" s="513"/>
      <c r="J2" s="513"/>
      <c r="K2" s="513"/>
      <c r="L2" s="513"/>
      <c r="M2" s="513"/>
      <c r="N2" s="513"/>
      <c r="O2" s="513"/>
      <c r="P2" s="513"/>
      <c r="Q2" s="513"/>
      <c r="R2" s="513"/>
      <c r="S2" s="513"/>
      <c r="T2" s="513"/>
      <c r="U2" s="513"/>
      <c r="V2" s="513"/>
      <c r="W2" s="513"/>
      <c r="X2" s="513"/>
      <c r="Y2" s="513"/>
      <c r="Z2" s="513"/>
      <c r="AA2" s="513"/>
      <c r="AB2" s="513"/>
      <c r="AC2" s="513"/>
      <c r="AD2" s="513"/>
      <c r="AE2" s="513"/>
      <c r="AF2" s="513"/>
      <c r="AG2" s="513"/>
      <c r="AH2" s="513"/>
      <c r="AI2" s="513"/>
      <c r="AJ2" s="513"/>
      <c r="AK2" s="513"/>
      <c r="AL2" s="513"/>
      <c r="AM2" s="513"/>
      <c r="AN2" s="513"/>
      <c r="AO2" s="513"/>
      <c r="AP2" s="513"/>
      <c r="AQ2" s="513"/>
      <c r="AR2" s="513"/>
      <c r="AS2" s="513"/>
      <c r="AT2" s="513"/>
      <c r="AU2" s="513"/>
      <c r="AV2" s="513"/>
      <c r="AW2" s="513"/>
      <c r="AX2" s="513"/>
      <c r="AY2" s="513"/>
      <c r="AZ2" s="513"/>
      <c r="BA2" s="513"/>
      <c r="BB2" s="513"/>
      <c r="BC2" s="513"/>
      <c r="BD2" s="513"/>
      <c r="BE2" s="513"/>
      <c r="BF2" s="513"/>
      <c r="BG2" s="513"/>
      <c r="BH2" s="513"/>
      <c r="BI2" s="513"/>
      <c r="BJ2" s="513"/>
      <c r="BK2" s="513"/>
      <c r="BL2" s="513"/>
      <c r="BM2" s="513"/>
      <c r="BN2" s="513"/>
      <c r="BO2" s="513"/>
      <c r="BP2" s="513"/>
      <c r="BQ2" s="513"/>
      <c r="BR2" s="513"/>
      <c r="BS2" s="513"/>
      <c r="BT2" s="513"/>
      <c r="BU2" s="513"/>
      <c r="BV2" s="513"/>
      <c r="BW2" s="513"/>
      <c r="BX2" s="513"/>
      <c r="BY2" s="513"/>
      <c r="BZ2" s="513"/>
      <c r="CA2" s="513"/>
    </row>
    <row r="3" spans="1:79" s="23" customFormat="1" ht="15.75">
      <c r="A3" s="170"/>
      <c r="B3" s="171"/>
      <c r="C3" s="171"/>
      <c r="D3" s="210" t="str">
        <f>'4.DL Finansiālā ilgtspēja'!F3</f>
        <v>0 / 1</v>
      </c>
      <c r="E3" s="210">
        <f>'4.DL Finansiālā ilgtspēja'!G3</f>
        <v>2</v>
      </c>
      <c r="F3" s="210">
        <f>'4.DL Finansiālā ilgtspēja'!H3</f>
        <v>3</v>
      </c>
      <c r="G3" s="210">
        <f>'4.DL Finansiālā ilgtspēja'!I3</f>
        <v>4</v>
      </c>
      <c r="H3" s="210">
        <f>'4.DL Finansiālā ilgtspēja'!J3</f>
        <v>5</v>
      </c>
      <c r="I3" s="210">
        <f>'4.DL Finansiālā ilgtspēja'!K3</f>
        <v>6</v>
      </c>
      <c r="J3" s="210">
        <f>'4.DL Finansiālā ilgtspēja'!L3</f>
        <v>7</v>
      </c>
      <c r="K3" s="210">
        <f>'4.DL Finansiālā ilgtspēja'!M3</f>
        <v>8</v>
      </c>
      <c r="L3" s="210">
        <f>'4.DL Finansiālā ilgtspēja'!N3</f>
        <v>9</v>
      </c>
      <c r="M3" s="210">
        <f>'4.DL Finansiālā ilgtspēja'!O3</f>
        <v>10</v>
      </c>
      <c r="N3" s="210">
        <f>'4.DL Finansiālā ilgtspēja'!P3</f>
        <v>11</v>
      </c>
      <c r="O3" s="210">
        <f>'4.DL Finansiālā ilgtspēja'!Q3</f>
        <v>12</v>
      </c>
      <c r="P3" s="210">
        <f>'4.DL Finansiālā ilgtspēja'!R3</f>
        <v>13</v>
      </c>
      <c r="Q3" s="210">
        <f>'4.DL Finansiālā ilgtspēja'!S3</f>
        <v>14</v>
      </c>
      <c r="R3" s="210">
        <f>'4.DL Finansiālā ilgtspēja'!T3</f>
        <v>15</v>
      </c>
      <c r="S3" s="210">
        <f>'4.DL Finansiālā ilgtspēja'!U3</f>
        <v>16</v>
      </c>
      <c r="T3" s="210">
        <f>'4.DL Finansiālā ilgtspēja'!V3</f>
        <v>17</v>
      </c>
      <c r="U3" s="210">
        <f>'4.DL Finansiālā ilgtspēja'!W3</f>
        <v>18</v>
      </c>
      <c r="V3" s="210">
        <f>'4.DL Finansiālā ilgtspēja'!X3</f>
        <v>19</v>
      </c>
      <c r="W3" s="210">
        <f>'4.DL Finansiālā ilgtspēja'!Y3</f>
        <v>20</v>
      </c>
      <c r="X3" s="210">
        <f>'4.DL Finansiālā ilgtspēja'!Z3</f>
        <v>21</v>
      </c>
      <c r="Y3" s="210">
        <f>'4.DL Finansiālā ilgtspēja'!AA3</f>
        <v>22</v>
      </c>
      <c r="Z3" s="210">
        <f>'4.DL Finansiālā ilgtspēja'!AB3</f>
        <v>23</v>
      </c>
      <c r="AA3" s="210">
        <f>'4.DL Finansiālā ilgtspēja'!AC3</f>
        <v>24</v>
      </c>
      <c r="AB3" s="210">
        <f>'4.DL Finansiālā ilgtspēja'!AD3</f>
        <v>25</v>
      </c>
      <c r="AC3" s="210">
        <f>'4.DL Finansiālā ilgtspēja'!AE3</f>
        <v>26</v>
      </c>
      <c r="AD3" s="210">
        <f>'4.DL Finansiālā ilgtspēja'!AF3</f>
        <v>27</v>
      </c>
      <c r="AE3" s="210">
        <f>'4.DL Finansiālā ilgtspēja'!AG3</f>
        <v>28</v>
      </c>
      <c r="AF3" s="210">
        <f>'4.DL Finansiālā ilgtspēja'!AH3</f>
        <v>29</v>
      </c>
      <c r="AG3" s="210">
        <f>'4.DL Finansiālā ilgtspēja'!AI3</f>
        <v>30</v>
      </c>
      <c r="AH3" s="173"/>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row>
    <row r="4" spans="1:79" s="23" customFormat="1">
      <c r="A4" s="174"/>
      <c r="B4" s="175"/>
      <c r="C4" s="175" t="s">
        <v>162</v>
      </c>
      <c r="D4" s="210" t="str">
        <f>'4.DL Finansiālā ilgtspēja'!F4</f>
        <v>2014-</v>
      </c>
      <c r="E4" s="210">
        <f>'4.DL Finansiālā ilgtspēja'!G4</f>
        <v>1</v>
      </c>
      <c r="F4" s="210">
        <f>'4.DL Finansiālā ilgtspēja'!H4</f>
        <v>2</v>
      </c>
      <c r="G4" s="210">
        <f>'4.DL Finansiālā ilgtspēja'!I4</f>
        <v>3</v>
      </c>
      <c r="H4" s="210">
        <f>'4.DL Finansiālā ilgtspēja'!J4</f>
        <v>4</v>
      </c>
      <c r="I4" s="210">
        <f>'4.DL Finansiālā ilgtspēja'!K4</f>
        <v>5</v>
      </c>
      <c r="J4" s="210">
        <f>'4.DL Finansiālā ilgtspēja'!L4</f>
        <v>6</v>
      </c>
      <c r="K4" s="210">
        <f>'4.DL Finansiālā ilgtspēja'!M4</f>
        <v>7</v>
      </c>
      <c r="L4" s="210">
        <f>'4.DL Finansiālā ilgtspēja'!N4</f>
        <v>8</v>
      </c>
      <c r="M4" s="210">
        <f>'4.DL Finansiālā ilgtspēja'!O4</f>
        <v>9</v>
      </c>
      <c r="N4" s="210">
        <f>'4.DL Finansiālā ilgtspēja'!P4</f>
        <v>10</v>
      </c>
      <c r="O4" s="210">
        <f>'4.DL Finansiālā ilgtspēja'!Q4</f>
        <v>11</v>
      </c>
      <c r="P4" s="210">
        <f>'4.DL Finansiālā ilgtspēja'!R4</f>
        <v>12</v>
      </c>
      <c r="Q4" s="210">
        <f>'4.DL Finansiālā ilgtspēja'!S4</f>
        <v>13</v>
      </c>
      <c r="R4" s="210">
        <f>'4.DL Finansiālā ilgtspēja'!T4</f>
        <v>14</v>
      </c>
      <c r="S4" s="210">
        <f>'4.DL Finansiālā ilgtspēja'!U4</f>
        <v>15</v>
      </c>
      <c r="T4" s="210">
        <f>'4.DL Finansiālā ilgtspēja'!V4</f>
        <v>16</v>
      </c>
      <c r="U4" s="210">
        <f>'4.DL Finansiālā ilgtspēja'!W4</f>
        <v>17</v>
      </c>
      <c r="V4" s="210">
        <f>'4.DL Finansiālā ilgtspēja'!X4</f>
        <v>18</v>
      </c>
      <c r="W4" s="210">
        <f>'4.DL Finansiālā ilgtspēja'!Y4</f>
        <v>19</v>
      </c>
      <c r="X4" s="210">
        <f>'4.DL Finansiālā ilgtspēja'!Z4</f>
        <v>20</v>
      </c>
      <c r="Y4" s="210">
        <f>'4.DL Finansiālā ilgtspēja'!AA4</f>
        <v>21</v>
      </c>
      <c r="Z4" s="210">
        <f>'4.DL Finansiālā ilgtspēja'!AB4</f>
        <v>22</v>
      </c>
      <c r="AA4" s="210">
        <f>'4.DL Finansiālā ilgtspēja'!AC4</f>
        <v>23</v>
      </c>
      <c r="AB4" s="210">
        <f>'4.DL Finansiālā ilgtspēja'!AD4</f>
        <v>24</v>
      </c>
      <c r="AC4" s="210">
        <f>'4.DL Finansiālā ilgtspēja'!AE4</f>
        <v>25</v>
      </c>
      <c r="AD4" s="210">
        <f>'4.DL Finansiālā ilgtspēja'!AF4</f>
        <v>26</v>
      </c>
      <c r="AE4" s="210">
        <f>'4.DL Finansiālā ilgtspēja'!AG4</f>
        <v>27</v>
      </c>
      <c r="AF4" s="210">
        <f>'4.DL Finansiālā ilgtspēja'!AH4</f>
        <v>28</v>
      </c>
      <c r="AG4" s="210">
        <f>'4.DL Finansiālā ilgtspēja'!AI4</f>
        <v>29</v>
      </c>
      <c r="AH4" s="207" t="s">
        <v>2</v>
      </c>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row>
    <row r="5" spans="1:79" s="34" customFormat="1">
      <c r="A5" s="200"/>
      <c r="B5" s="40"/>
      <c r="C5" s="37"/>
      <c r="D5" s="40"/>
      <c r="E5" s="201"/>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row>
    <row r="6" spans="1:79" s="94" customFormat="1">
      <c r="A6" s="202">
        <v>1</v>
      </c>
      <c r="B6" s="203" t="s">
        <v>329</v>
      </c>
      <c r="C6" s="204" t="s">
        <v>178</v>
      </c>
      <c r="D6" s="639">
        <f t="shared" ref="D6:AG6" si="0">SUM(D7:D15)</f>
        <v>0</v>
      </c>
      <c r="E6" s="639">
        <f t="shared" si="0"/>
        <v>0</v>
      </c>
      <c r="F6" s="639">
        <f t="shared" si="0"/>
        <v>0</v>
      </c>
      <c r="G6" s="639">
        <f t="shared" si="0"/>
        <v>0</v>
      </c>
      <c r="H6" s="639">
        <f t="shared" si="0"/>
        <v>0</v>
      </c>
      <c r="I6" s="639">
        <f t="shared" si="0"/>
        <v>0</v>
      </c>
      <c r="J6" s="639">
        <f t="shared" si="0"/>
        <v>0</v>
      </c>
      <c r="K6" s="639">
        <f t="shared" si="0"/>
        <v>0</v>
      </c>
      <c r="L6" s="639">
        <f t="shared" si="0"/>
        <v>0</v>
      </c>
      <c r="M6" s="639">
        <f t="shared" si="0"/>
        <v>0</v>
      </c>
      <c r="N6" s="639">
        <f t="shared" si="0"/>
        <v>0</v>
      </c>
      <c r="O6" s="639">
        <f t="shared" si="0"/>
        <v>0</v>
      </c>
      <c r="P6" s="639">
        <f t="shared" si="0"/>
        <v>0</v>
      </c>
      <c r="Q6" s="639">
        <f t="shared" si="0"/>
        <v>0</v>
      </c>
      <c r="R6" s="639">
        <f t="shared" si="0"/>
        <v>0</v>
      </c>
      <c r="S6" s="639">
        <f t="shared" si="0"/>
        <v>0</v>
      </c>
      <c r="T6" s="639">
        <f t="shared" si="0"/>
        <v>0</v>
      </c>
      <c r="U6" s="639">
        <f t="shared" si="0"/>
        <v>0</v>
      </c>
      <c r="V6" s="639">
        <f t="shared" si="0"/>
        <v>0</v>
      </c>
      <c r="W6" s="639">
        <f t="shared" si="0"/>
        <v>0</v>
      </c>
      <c r="X6" s="639">
        <f t="shared" si="0"/>
        <v>0</v>
      </c>
      <c r="Y6" s="639">
        <f t="shared" si="0"/>
        <v>0</v>
      </c>
      <c r="Z6" s="639">
        <f t="shared" si="0"/>
        <v>0</v>
      </c>
      <c r="AA6" s="639">
        <f t="shared" si="0"/>
        <v>0</v>
      </c>
      <c r="AB6" s="639">
        <f t="shared" si="0"/>
        <v>0</v>
      </c>
      <c r="AC6" s="639">
        <f t="shared" si="0"/>
        <v>0</v>
      </c>
      <c r="AD6" s="639">
        <f t="shared" si="0"/>
        <v>0</v>
      </c>
      <c r="AE6" s="639">
        <f t="shared" si="0"/>
        <v>0</v>
      </c>
      <c r="AF6" s="639">
        <f t="shared" si="0"/>
        <v>0</v>
      </c>
      <c r="AG6" s="639">
        <f t="shared" si="0"/>
        <v>0</v>
      </c>
      <c r="AH6" s="640">
        <f t="shared" ref="AH6:AH15" si="1">SUM(D6:AG6)</f>
        <v>0</v>
      </c>
      <c r="AI6" s="71"/>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row>
    <row r="7" spans="1:79">
      <c r="A7" s="145" t="s">
        <v>3</v>
      </c>
      <c r="B7" s="650" t="s">
        <v>318</v>
      </c>
      <c r="C7" s="93" t="s">
        <v>178</v>
      </c>
      <c r="D7" s="378">
        <v>0</v>
      </c>
      <c r="E7" s="378">
        <v>0</v>
      </c>
      <c r="F7" s="378">
        <v>0</v>
      </c>
      <c r="G7" s="378">
        <v>0</v>
      </c>
      <c r="H7" s="378">
        <v>0</v>
      </c>
      <c r="I7" s="378">
        <v>0</v>
      </c>
      <c r="J7" s="378">
        <v>0</v>
      </c>
      <c r="K7" s="378">
        <v>0</v>
      </c>
      <c r="L7" s="378">
        <v>0</v>
      </c>
      <c r="M7" s="378">
        <v>0</v>
      </c>
      <c r="N7" s="378">
        <v>0</v>
      </c>
      <c r="O7" s="378">
        <v>0</v>
      </c>
      <c r="P7" s="378">
        <v>0</v>
      </c>
      <c r="Q7" s="381">
        <v>0</v>
      </c>
      <c r="R7" s="381">
        <v>0</v>
      </c>
      <c r="S7" s="381">
        <v>0</v>
      </c>
      <c r="T7" s="381">
        <v>0</v>
      </c>
      <c r="U7" s="381">
        <v>0</v>
      </c>
      <c r="V7" s="381">
        <v>0</v>
      </c>
      <c r="W7" s="381">
        <v>0</v>
      </c>
      <c r="X7" s="381">
        <v>0</v>
      </c>
      <c r="Y7" s="381">
        <v>0</v>
      </c>
      <c r="Z7" s="381">
        <v>0</v>
      </c>
      <c r="AA7" s="381">
        <v>0</v>
      </c>
      <c r="AB7" s="381">
        <v>0</v>
      </c>
      <c r="AC7" s="381">
        <v>0</v>
      </c>
      <c r="AD7" s="381">
        <v>0</v>
      </c>
      <c r="AE7" s="381">
        <v>0</v>
      </c>
      <c r="AF7" s="381">
        <v>0</v>
      </c>
      <c r="AG7" s="381">
        <v>0</v>
      </c>
      <c r="AH7" s="641">
        <f t="shared" si="1"/>
        <v>0</v>
      </c>
    </row>
    <row r="8" spans="1:79">
      <c r="A8" s="145" t="s">
        <v>5</v>
      </c>
      <c r="B8" s="650" t="s">
        <v>318</v>
      </c>
      <c r="C8" s="93" t="s">
        <v>178</v>
      </c>
      <c r="D8" s="378">
        <v>0</v>
      </c>
      <c r="E8" s="378">
        <v>0</v>
      </c>
      <c r="F8" s="378">
        <v>0</v>
      </c>
      <c r="G8" s="378">
        <v>0</v>
      </c>
      <c r="H8" s="378">
        <v>0</v>
      </c>
      <c r="I8" s="378">
        <v>0</v>
      </c>
      <c r="J8" s="378">
        <v>0</v>
      </c>
      <c r="K8" s="378">
        <v>0</v>
      </c>
      <c r="L8" s="378">
        <v>0</v>
      </c>
      <c r="M8" s="378">
        <v>0</v>
      </c>
      <c r="N8" s="378">
        <v>0</v>
      </c>
      <c r="O8" s="378">
        <v>0</v>
      </c>
      <c r="P8" s="378">
        <v>0</v>
      </c>
      <c r="Q8" s="381">
        <v>0</v>
      </c>
      <c r="R8" s="381">
        <v>0</v>
      </c>
      <c r="S8" s="381">
        <v>0</v>
      </c>
      <c r="T8" s="381">
        <v>0</v>
      </c>
      <c r="U8" s="381">
        <v>0</v>
      </c>
      <c r="V8" s="381">
        <v>0</v>
      </c>
      <c r="W8" s="381">
        <v>0</v>
      </c>
      <c r="X8" s="381">
        <v>0</v>
      </c>
      <c r="Y8" s="381">
        <v>0</v>
      </c>
      <c r="Z8" s="381">
        <v>0</v>
      </c>
      <c r="AA8" s="381">
        <v>0</v>
      </c>
      <c r="AB8" s="381">
        <v>0</v>
      </c>
      <c r="AC8" s="381">
        <v>0</v>
      </c>
      <c r="AD8" s="381">
        <v>0</v>
      </c>
      <c r="AE8" s="381">
        <v>0</v>
      </c>
      <c r="AF8" s="381">
        <v>0</v>
      </c>
      <c r="AG8" s="381">
        <v>0</v>
      </c>
      <c r="AH8" s="641">
        <f t="shared" si="1"/>
        <v>0</v>
      </c>
    </row>
    <row r="9" spans="1:79">
      <c r="A9" s="145" t="s">
        <v>7</v>
      </c>
      <c r="B9" s="650" t="s">
        <v>318</v>
      </c>
      <c r="C9" s="93" t="s">
        <v>178</v>
      </c>
      <c r="D9" s="381">
        <v>0</v>
      </c>
      <c r="E9" s="378">
        <v>0</v>
      </c>
      <c r="F9" s="378">
        <v>0</v>
      </c>
      <c r="G9" s="378">
        <v>0</v>
      </c>
      <c r="H9" s="378">
        <v>0</v>
      </c>
      <c r="I9" s="378">
        <v>0</v>
      </c>
      <c r="J9" s="378">
        <v>0</v>
      </c>
      <c r="K9" s="378">
        <v>0</v>
      </c>
      <c r="L9" s="378">
        <v>0</v>
      </c>
      <c r="M9" s="378">
        <v>0</v>
      </c>
      <c r="N9" s="378">
        <v>0</v>
      </c>
      <c r="O9" s="378">
        <v>0</v>
      </c>
      <c r="P9" s="378">
        <v>0</v>
      </c>
      <c r="Q9" s="381">
        <v>0</v>
      </c>
      <c r="R9" s="381">
        <v>0</v>
      </c>
      <c r="S9" s="381">
        <v>0</v>
      </c>
      <c r="T9" s="381">
        <v>0</v>
      </c>
      <c r="U9" s="381">
        <v>0</v>
      </c>
      <c r="V9" s="381">
        <v>0</v>
      </c>
      <c r="W9" s="381">
        <v>0</v>
      </c>
      <c r="X9" s="381">
        <v>0</v>
      </c>
      <c r="Y9" s="381">
        <v>0</v>
      </c>
      <c r="Z9" s="381">
        <v>0</v>
      </c>
      <c r="AA9" s="381">
        <v>0</v>
      </c>
      <c r="AB9" s="381">
        <v>0</v>
      </c>
      <c r="AC9" s="381">
        <v>0</v>
      </c>
      <c r="AD9" s="381">
        <v>0</v>
      </c>
      <c r="AE9" s="381">
        <v>0</v>
      </c>
      <c r="AF9" s="381">
        <v>0</v>
      </c>
      <c r="AG9" s="381">
        <v>0</v>
      </c>
      <c r="AH9" s="641">
        <f t="shared" si="1"/>
        <v>0</v>
      </c>
    </row>
    <row r="10" spans="1:79">
      <c r="A10" s="145" t="s">
        <v>9</v>
      </c>
      <c r="B10" s="650" t="s">
        <v>318</v>
      </c>
      <c r="C10" s="93" t="s">
        <v>178</v>
      </c>
      <c r="D10" s="381">
        <v>0</v>
      </c>
      <c r="E10" s="381">
        <v>0</v>
      </c>
      <c r="F10" s="381">
        <v>0</v>
      </c>
      <c r="G10" s="381">
        <v>0</v>
      </c>
      <c r="H10" s="381">
        <v>0</v>
      </c>
      <c r="I10" s="381">
        <v>0</v>
      </c>
      <c r="J10" s="381">
        <v>0</v>
      </c>
      <c r="K10" s="381">
        <v>0</v>
      </c>
      <c r="L10" s="381">
        <v>0</v>
      </c>
      <c r="M10" s="381">
        <v>0</v>
      </c>
      <c r="N10" s="381">
        <v>0</v>
      </c>
      <c r="O10" s="381">
        <v>0</v>
      </c>
      <c r="P10" s="381">
        <v>0</v>
      </c>
      <c r="Q10" s="381">
        <v>0</v>
      </c>
      <c r="R10" s="381">
        <v>0</v>
      </c>
      <c r="S10" s="381">
        <v>0</v>
      </c>
      <c r="T10" s="381">
        <v>0</v>
      </c>
      <c r="U10" s="381">
        <v>0</v>
      </c>
      <c r="V10" s="381">
        <v>0</v>
      </c>
      <c r="W10" s="381">
        <v>0</v>
      </c>
      <c r="X10" s="381">
        <v>0</v>
      </c>
      <c r="Y10" s="381">
        <v>0</v>
      </c>
      <c r="Z10" s="381">
        <v>0</v>
      </c>
      <c r="AA10" s="381">
        <v>0</v>
      </c>
      <c r="AB10" s="381">
        <v>0</v>
      </c>
      <c r="AC10" s="381">
        <v>0</v>
      </c>
      <c r="AD10" s="381">
        <v>0</v>
      </c>
      <c r="AE10" s="381">
        <v>0</v>
      </c>
      <c r="AF10" s="381">
        <v>0</v>
      </c>
      <c r="AG10" s="381">
        <v>0</v>
      </c>
      <c r="AH10" s="641">
        <f t="shared" si="1"/>
        <v>0</v>
      </c>
    </row>
    <row r="11" spans="1:79">
      <c r="A11" s="145" t="s">
        <v>11</v>
      </c>
      <c r="B11" s="650" t="s">
        <v>318</v>
      </c>
      <c r="C11" s="93" t="s">
        <v>178</v>
      </c>
      <c r="D11" s="381">
        <v>0</v>
      </c>
      <c r="E11" s="381">
        <v>0</v>
      </c>
      <c r="F11" s="381">
        <v>0</v>
      </c>
      <c r="G11" s="381">
        <v>0</v>
      </c>
      <c r="H11" s="381">
        <v>0</v>
      </c>
      <c r="I11" s="381">
        <v>0</v>
      </c>
      <c r="J11" s="381">
        <v>0</v>
      </c>
      <c r="K11" s="381">
        <v>0</v>
      </c>
      <c r="L11" s="381">
        <v>0</v>
      </c>
      <c r="M11" s="381">
        <v>0</v>
      </c>
      <c r="N11" s="381">
        <v>0</v>
      </c>
      <c r="O11" s="381">
        <v>0</v>
      </c>
      <c r="P11" s="381">
        <v>0</v>
      </c>
      <c r="Q11" s="381">
        <v>0</v>
      </c>
      <c r="R11" s="381">
        <v>0</v>
      </c>
      <c r="S11" s="381">
        <v>0</v>
      </c>
      <c r="T11" s="381">
        <v>0</v>
      </c>
      <c r="U11" s="381">
        <v>0</v>
      </c>
      <c r="V11" s="381">
        <v>0</v>
      </c>
      <c r="W11" s="381">
        <v>0</v>
      </c>
      <c r="X11" s="381">
        <v>0</v>
      </c>
      <c r="Y11" s="381">
        <v>0</v>
      </c>
      <c r="Z11" s="381">
        <v>0</v>
      </c>
      <c r="AA11" s="381">
        <v>0</v>
      </c>
      <c r="AB11" s="381">
        <v>0</v>
      </c>
      <c r="AC11" s="381">
        <v>0</v>
      </c>
      <c r="AD11" s="381">
        <v>0</v>
      </c>
      <c r="AE11" s="381">
        <v>0</v>
      </c>
      <c r="AF11" s="381">
        <v>0</v>
      </c>
      <c r="AG11" s="381">
        <v>0</v>
      </c>
      <c r="AH11" s="641">
        <f t="shared" si="1"/>
        <v>0</v>
      </c>
    </row>
    <row r="12" spans="1:79">
      <c r="A12" s="145" t="s">
        <v>47</v>
      </c>
      <c r="B12" s="650" t="s">
        <v>318</v>
      </c>
      <c r="C12" s="93" t="s">
        <v>178</v>
      </c>
      <c r="D12" s="381">
        <v>0</v>
      </c>
      <c r="E12" s="381">
        <v>0</v>
      </c>
      <c r="F12" s="381">
        <v>0</v>
      </c>
      <c r="G12" s="381">
        <v>0</v>
      </c>
      <c r="H12" s="381">
        <v>0</v>
      </c>
      <c r="I12" s="381">
        <v>0</v>
      </c>
      <c r="J12" s="381">
        <v>0</v>
      </c>
      <c r="K12" s="381">
        <v>0</v>
      </c>
      <c r="L12" s="381">
        <v>0</v>
      </c>
      <c r="M12" s="381">
        <v>0</v>
      </c>
      <c r="N12" s="381">
        <v>0</v>
      </c>
      <c r="O12" s="381">
        <v>0</v>
      </c>
      <c r="P12" s="381">
        <v>0</v>
      </c>
      <c r="Q12" s="381">
        <v>0</v>
      </c>
      <c r="R12" s="381">
        <v>0</v>
      </c>
      <c r="S12" s="381">
        <v>0</v>
      </c>
      <c r="T12" s="381">
        <v>0</v>
      </c>
      <c r="U12" s="381">
        <v>0</v>
      </c>
      <c r="V12" s="381">
        <v>0</v>
      </c>
      <c r="W12" s="381">
        <v>0</v>
      </c>
      <c r="X12" s="381">
        <v>0</v>
      </c>
      <c r="Y12" s="381">
        <v>0</v>
      </c>
      <c r="Z12" s="381">
        <v>0</v>
      </c>
      <c r="AA12" s="381">
        <v>0</v>
      </c>
      <c r="AB12" s="381">
        <v>0</v>
      </c>
      <c r="AC12" s="381">
        <v>0</v>
      </c>
      <c r="AD12" s="381">
        <v>0</v>
      </c>
      <c r="AE12" s="381">
        <v>0</v>
      </c>
      <c r="AF12" s="381">
        <v>0</v>
      </c>
      <c r="AG12" s="381">
        <v>0</v>
      </c>
      <c r="AH12" s="641">
        <f t="shared" si="1"/>
        <v>0</v>
      </c>
    </row>
    <row r="13" spans="1:79">
      <c r="A13" s="145" t="s">
        <v>48</v>
      </c>
      <c r="B13" s="650" t="s">
        <v>318</v>
      </c>
      <c r="C13" s="93" t="s">
        <v>178</v>
      </c>
      <c r="D13" s="381">
        <v>0</v>
      </c>
      <c r="E13" s="381">
        <v>0</v>
      </c>
      <c r="F13" s="381">
        <v>0</v>
      </c>
      <c r="G13" s="381">
        <v>0</v>
      </c>
      <c r="H13" s="381">
        <v>0</v>
      </c>
      <c r="I13" s="381">
        <v>0</v>
      </c>
      <c r="J13" s="381">
        <v>0</v>
      </c>
      <c r="K13" s="381">
        <v>0</v>
      </c>
      <c r="L13" s="381">
        <v>0</v>
      </c>
      <c r="M13" s="381">
        <v>0</v>
      </c>
      <c r="N13" s="381">
        <v>0</v>
      </c>
      <c r="O13" s="381">
        <v>0</v>
      </c>
      <c r="P13" s="381">
        <v>0</v>
      </c>
      <c r="Q13" s="381">
        <v>0</v>
      </c>
      <c r="R13" s="381">
        <v>0</v>
      </c>
      <c r="S13" s="381">
        <v>0</v>
      </c>
      <c r="T13" s="381">
        <v>0</v>
      </c>
      <c r="U13" s="381">
        <v>0</v>
      </c>
      <c r="V13" s="381">
        <v>0</v>
      </c>
      <c r="W13" s="381">
        <v>0</v>
      </c>
      <c r="X13" s="381">
        <v>0</v>
      </c>
      <c r="Y13" s="381">
        <v>0</v>
      </c>
      <c r="Z13" s="381">
        <v>0</v>
      </c>
      <c r="AA13" s="381">
        <v>0</v>
      </c>
      <c r="AB13" s="381">
        <v>0</v>
      </c>
      <c r="AC13" s="381">
        <v>0</v>
      </c>
      <c r="AD13" s="381">
        <v>0</v>
      </c>
      <c r="AE13" s="381">
        <v>0</v>
      </c>
      <c r="AF13" s="381">
        <v>0</v>
      </c>
      <c r="AG13" s="381">
        <v>0</v>
      </c>
      <c r="AH13" s="641">
        <f t="shared" si="1"/>
        <v>0</v>
      </c>
    </row>
    <row r="14" spans="1:79">
      <c r="A14" s="145" t="s">
        <v>49</v>
      </c>
      <c r="B14" s="650" t="s">
        <v>318</v>
      </c>
      <c r="C14" s="93" t="s">
        <v>178</v>
      </c>
      <c r="D14" s="381">
        <v>0</v>
      </c>
      <c r="E14" s="381">
        <v>0</v>
      </c>
      <c r="F14" s="381">
        <v>0</v>
      </c>
      <c r="G14" s="381">
        <v>0</v>
      </c>
      <c r="H14" s="381">
        <v>0</v>
      </c>
      <c r="I14" s="381">
        <v>0</v>
      </c>
      <c r="J14" s="381">
        <v>0</v>
      </c>
      <c r="K14" s="381">
        <v>0</v>
      </c>
      <c r="L14" s="381">
        <v>0</v>
      </c>
      <c r="M14" s="381">
        <v>0</v>
      </c>
      <c r="N14" s="381">
        <v>0</v>
      </c>
      <c r="O14" s="381">
        <v>0</v>
      </c>
      <c r="P14" s="381">
        <v>0</v>
      </c>
      <c r="Q14" s="381">
        <v>0</v>
      </c>
      <c r="R14" s="381">
        <v>0</v>
      </c>
      <c r="S14" s="381">
        <v>0</v>
      </c>
      <c r="T14" s="381">
        <v>0</v>
      </c>
      <c r="U14" s="381">
        <v>0</v>
      </c>
      <c r="V14" s="381">
        <v>0</v>
      </c>
      <c r="W14" s="381">
        <v>0</v>
      </c>
      <c r="X14" s="381">
        <v>0</v>
      </c>
      <c r="Y14" s="381">
        <v>0</v>
      </c>
      <c r="Z14" s="381">
        <v>0</v>
      </c>
      <c r="AA14" s="381">
        <v>0</v>
      </c>
      <c r="AB14" s="381">
        <v>0</v>
      </c>
      <c r="AC14" s="381">
        <v>0</v>
      </c>
      <c r="AD14" s="381">
        <v>0</v>
      </c>
      <c r="AE14" s="381">
        <v>0</v>
      </c>
      <c r="AF14" s="381">
        <v>0</v>
      </c>
      <c r="AG14" s="381">
        <v>0</v>
      </c>
      <c r="AH14" s="641">
        <f t="shared" si="1"/>
        <v>0</v>
      </c>
    </row>
    <row r="15" spans="1:79">
      <c r="A15" s="145" t="s">
        <v>128</v>
      </c>
      <c r="B15" s="650" t="s">
        <v>318</v>
      </c>
      <c r="C15" s="93" t="s">
        <v>178</v>
      </c>
      <c r="D15" s="381">
        <v>0</v>
      </c>
      <c r="E15" s="381">
        <v>0</v>
      </c>
      <c r="F15" s="381">
        <v>0</v>
      </c>
      <c r="G15" s="381">
        <v>0</v>
      </c>
      <c r="H15" s="381">
        <v>0</v>
      </c>
      <c r="I15" s="381">
        <v>0</v>
      </c>
      <c r="J15" s="381">
        <v>0</v>
      </c>
      <c r="K15" s="381">
        <v>0</v>
      </c>
      <c r="L15" s="381">
        <v>0</v>
      </c>
      <c r="M15" s="381">
        <v>0</v>
      </c>
      <c r="N15" s="381">
        <v>0</v>
      </c>
      <c r="O15" s="381">
        <v>0</v>
      </c>
      <c r="P15" s="381">
        <v>0</v>
      </c>
      <c r="Q15" s="381">
        <v>0</v>
      </c>
      <c r="R15" s="381">
        <v>0</v>
      </c>
      <c r="S15" s="381">
        <v>0</v>
      </c>
      <c r="T15" s="381">
        <v>0</v>
      </c>
      <c r="U15" s="381">
        <v>0</v>
      </c>
      <c r="V15" s="381">
        <v>0</v>
      </c>
      <c r="W15" s="381">
        <v>0</v>
      </c>
      <c r="X15" s="381">
        <v>0</v>
      </c>
      <c r="Y15" s="381">
        <v>0</v>
      </c>
      <c r="Z15" s="381">
        <v>0</v>
      </c>
      <c r="AA15" s="381">
        <v>0</v>
      </c>
      <c r="AB15" s="381">
        <v>0</v>
      </c>
      <c r="AC15" s="381">
        <v>0</v>
      </c>
      <c r="AD15" s="381">
        <v>0</v>
      </c>
      <c r="AE15" s="381">
        <v>0</v>
      </c>
      <c r="AF15" s="381">
        <v>0</v>
      </c>
      <c r="AG15" s="381">
        <v>0</v>
      </c>
      <c r="AH15" s="641">
        <f t="shared" si="1"/>
        <v>0</v>
      </c>
    </row>
    <row r="16" spans="1:79" s="94" customFormat="1">
      <c r="A16" s="202">
        <v>2</v>
      </c>
      <c r="B16" s="203" t="s">
        <v>330</v>
      </c>
      <c r="C16" s="204" t="s">
        <v>178</v>
      </c>
      <c r="D16" s="639">
        <f>SUM(D17:D25)</f>
        <v>0</v>
      </c>
      <c r="E16" s="639">
        <f t="shared" ref="E16:O16" si="2">SUM(E17:E25)</f>
        <v>0</v>
      </c>
      <c r="F16" s="639">
        <f t="shared" si="2"/>
        <v>0</v>
      </c>
      <c r="G16" s="639">
        <f t="shared" si="2"/>
        <v>0</v>
      </c>
      <c r="H16" s="639">
        <f t="shared" si="2"/>
        <v>0</v>
      </c>
      <c r="I16" s="639">
        <f t="shared" si="2"/>
        <v>0</v>
      </c>
      <c r="J16" s="639">
        <f t="shared" si="2"/>
        <v>0</v>
      </c>
      <c r="K16" s="639">
        <f t="shared" si="2"/>
        <v>0</v>
      </c>
      <c r="L16" s="639">
        <f>SUM(L17:L25)</f>
        <v>0</v>
      </c>
      <c r="M16" s="639">
        <f t="shared" si="2"/>
        <v>0</v>
      </c>
      <c r="N16" s="639">
        <f t="shared" si="2"/>
        <v>0</v>
      </c>
      <c r="O16" s="639">
        <f t="shared" si="2"/>
        <v>0</v>
      </c>
      <c r="P16" s="639">
        <f t="shared" ref="P16:AG16" si="3">SUM(P17:P25)</f>
        <v>0</v>
      </c>
      <c r="Q16" s="639">
        <f t="shared" si="3"/>
        <v>0</v>
      </c>
      <c r="R16" s="639">
        <f t="shared" si="3"/>
        <v>0</v>
      </c>
      <c r="S16" s="639">
        <f t="shared" si="3"/>
        <v>0</v>
      </c>
      <c r="T16" s="639">
        <f t="shared" si="3"/>
        <v>0</v>
      </c>
      <c r="U16" s="639">
        <f t="shared" si="3"/>
        <v>0</v>
      </c>
      <c r="V16" s="639">
        <f t="shared" si="3"/>
        <v>0</v>
      </c>
      <c r="W16" s="639">
        <f t="shared" si="3"/>
        <v>0</v>
      </c>
      <c r="X16" s="639">
        <f t="shared" si="3"/>
        <v>0</v>
      </c>
      <c r="Y16" s="639">
        <f t="shared" si="3"/>
        <v>0</v>
      </c>
      <c r="Z16" s="639">
        <f t="shared" si="3"/>
        <v>0</v>
      </c>
      <c r="AA16" s="639">
        <f t="shared" si="3"/>
        <v>0</v>
      </c>
      <c r="AB16" s="639">
        <f t="shared" si="3"/>
        <v>0</v>
      </c>
      <c r="AC16" s="639">
        <f t="shared" si="3"/>
        <v>0</v>
      </c>
      <c r="AD16" s="639">
        <f t="shared" si="3"/>
        <v>0</v>
      </c>
      <c r="AE16" s="639">
        <f t="shared" si="3"/>
        <v>0</v>
      </c>
      <c r="AF16" s="639">
        <f t="shared" si="3"/>
        <v>0</v>
      </c>
      <c r="AG16" s="639">
        <f t="shared" si="3"/>
        <v>0</v>
      </c>
      <c r="AH16" s="641">
        <f>SUM(G16:AG16)</f>
        <v>0</v>
      </c>
      <c r="AI16" s="71"/>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row>
    <row r="17" spans="1:79">
      <c r="A17" s="145" t="s">
        <v>14</v>
      </c>
      <c r="B17" s="650" t="s">
        <v>319</v>
      </c>
      <c r="C17" s="93" t="s">
        <v>178</v>
      </c>
      <c r="D17" s="381">
        <v>0</v>
      </c>
      <c r="E17" s="381">
        <v>0</v>
      </c>
      <c r="F17" s="381">
        <v>0</v>
      </c>
      <c r="G17" s="381">
        <v>0</v>
      </c>
      <c r="H17" s="381">
        <v>0</v>
      </c>
      <c r="I17" s="381">
        <v>0</v>
      </c>
      <c r="J17" s="381">
        <v>0</v>
      </c>
      <c r="K17" s="381">
        <v>0</v>
      </c>
      <c r="L17" s="381">
        <v>0</v>
      </c>
      <c r="M17" s="381">
        <v>0</v>
      </c>
      <c r="N17" s="381">
        <v>0</v>
      </c>
      <c r="O17" s="381">
        <v>0</v>
      </c>
      <c r="P17" s="381">
        <v>0</v>
      </c>
      <c r="Q17" s="381">
        <v>0</v>
      </c>
      <c r="R17" s="381">
        <v>0</v>
      </c>
      <c r="S17" s="381">
        <v>0</v>
      </c>
      <c r="T17" s="381">
        <v>0</v>
      </c>
      <c r="U17" s="381">
        <v>0</v>
      </c>
      <c r="V17" s="381">
        <v>0</v>
      </c>
      <c r="W17" s="381">
        <v>0</v>
      </c>
      <c r="X17" s="381">
        <v>0</v>
      </c>
      <c r="Y17" s="381">
        <v>0</v>
      </c>
      <c r="Z17" s="381">
        <v>0</v>
      </c>
      <c r="AA17" s="381">
        <v>0</v>
      </c>
      <c r="AB17" s="381">
        <v>0</v>
      </c>
      <c r="AC17" s="381">
        <v>0</v>
      </c>
      <c r="AD17" s="381">
        <v>0</v>
      </c>
      <c r="AE17" s="381">
        <v>0</v>
      </c>
      <c r="AF17" s="381">
        <v>0</v>
      </c>
      <c r="AG17" s="381">
        <v>0</v>
      </c>
      <c r="AH17" s="641">
        <f>SUM(G17:AG17)</f>
        <v>0</v>
      </c>
    </row>
    <row r="18" spans="1:79">
      <c r="A18" s="145" t="s">
        <v>16</v>
      </c>
      <c r="B18" s="650" t="s">
        <v>319</v>
      </c>
      <c r="C18" s="93" t="s">
        <v>178</v>
      </c>
      <c r="D18" s="381">
        <v>0</v>
      </c>
      <c r="E18" s="381">
        <v>0</v>
      </c>
      <c r="F18" s="381">
        <v>0</v>
      </c>
      <c r="G18" s="381">
        <v>0</v>
      </c>
      <c r="H18" s="381">
        <v>0</v>
      </c>
      <c r="I18" s="381">
        <v>0</v>
      </c>
      <c r="J18" s="381">
        <v>0</v>
      </c>
      <c r="K18" s="381">
        <v>0</v>
      </c>
      <c r="L18" s="381">
        <v>0</v>
      </c>
      <c r="M18" s="381">
        <v>0</v>
      </c>
      <c r="N18" s="381">
        <v>0</v>
      </c>
      <c r="O18" s="381">
        <v>0</v>
      </c>
      <c r="P18" s="381">
        <v>0</v>
      </c>
      <c r="Q18" s="381">
        <v>0</v>
      </c>
      <c r="R18" s="381">
        <v>0</v>
      </c>
      <c r="S18" s="381">
        <v>0</v>
      </c>
      <c r="T18" s="381">
        <v>0</v>
      </c>
      <c r="U18" s="381">
        <v>0</v>
      </c>
      <c r="V18" s="381">
        <v>0</v>
      </c>
      <c r="W18" s="381">
        <v>0</v>
      </c>
      <c r="X18" s="381">
        <v>0</v>
      </c>
      <c r="Y18" s="381">
        <v>0</v>
      </c>
      <c r="Z18" s="381">
        <v>0</v>
      </c>
      <c r="AA18" s="381">
        <v>0</v>
      </c>
      <c r="AB18" s="381">
        <v>0</v>
      </c>
      <c r="AC18" s="381">
        <v>0</v>
      </c>
      <c r="AD18" s="381">
        <v>0</v>
      </c>
      <c r="AE18" s="381">
        <v>0</v>
      </c>
      <c r="AF18" s="381">
        <v>0</v>
      </c>
      <c r="AG18" s="381">
        <v>0</v>
      </c>
      <c r="AH18" s="641">
        <f>SUM(D18:AG18)</f>
        <v>0</v>
      </c>
    </row>
    <row r="19" spans="1:79">
      <c r="A19" s="145" t="s">
        <v>19</v>
      </c>
      <c r="B19" s="650" t="s">
        <v>319</v>
      </c>
      <c r="C19" s="93" t="s">
        <v>178</v>
      </c>
      <c r="D19" s="381">
        <v>0</v>
      </c>
      <c r="E19" s="381">
        <v>0</v>
      </c>
      <c r="F19" s="381">
        <v>0</v>
      </c>
      <c r="G19" s="381">
        <v>0</v>
      </c>
      <c r="H19" s="381">
        <v>0</v>
      </c>
      <c r="I19" s="381">
        <v>0</v>
      </c>
      <c r="J19" s="381">
        <v>0</v>
      </c>
      <c r="K19" s="381">
        <v>0</v>
      </c>
      <c r="L19" s="381">
        <v>0</v>
      </c>
      <c r="M19" s="381">
        <v>0</v>
      </c>
      <c r="N19" s="381">
        <v>0</v>
      </c>
      <c r="O19" s="381">
        <v>0</v>
      </c>
      <c r="P19" s="381">
        <v>0</v>
      </c>
      <c r="Q19" s="381">
        <v>0</v>
      </c>
      <c r="R19" s="381">
        <v>0</v>
      </c>
      <c r="S19" s="381">
        <v>0</v>
      </c>
      <c r="T19" s="381">
        <v>0</v>
      </c>
      <c r="U19" s="381">
        <v>0</v>
      </c>
      <c r="V19" s="381">
        <v>0</v>
      </c>
      <c r="W19" s="381">
        <v>0</v>
      </c>
      <c r="X19" s="381">
        <v>0</v>
      </c>
      <c r="Y19" s="381">
        <v>0</v>
      </c>
      <c r="Z19" s="381">
        <v>0</v>
      </c>
      <c r="AA19" s="381">
        <v>0</v>
      </c>
      <c r="AB19" s="381">
        <v>0</v>
      </c>
      <c r="AC19" s="381">
        <v>0</v>
      </c>
      <c r="AD19" s="381">
        <v>0</v>
      </c>
      <c r="AE19" s="381">
        <v>0</v>
      </c>
      <c r="AF19" s="381">
        <v>0</v>
      </c>
      <c r="AG19" s="381">
        <v>0</v>
      </c>
      <c r="AH19" s="641">
        <f t="shared" ref="AH19:AH25" si="4">SUM(D19:AG19)</f>
        <v>0</v>
      </c>
    </row>
    <row r="20" spans="1:79">
      <c r="A20" s="145" t="s">
        <v>22</v>
      </c>
      <c r="B20" s="650" t="s">
        <v>319</v>
      </c>
      <c r="C20" s="93" t="s">
        <v>178</v>
      </c>
      <c r="D20" s="381">
        <v>0</v>
      </c>
      <c r="E20" s="381">
        <v>0</v>
      </c>
      <c r="F20" s="381">
        <v>0</v>
      </c>
      <c r="G20" s="381">
        <v>0</v>
      </c>
      <c r="H20" s="381">
        <v>0</v>
      </c>
      <c r="I20" s="381">
        <v>0</v>
      </c>
      <c r="J20" s="381">
        <v>0</v>
      </c>
      <c r="K20" s="381">
        <v>0</v>
      </c>
      <c r="L20" s="381">
        <v>0</v>
      </c>
      <c r="M20" s="381">
        <v>0</v>
      </c>
      <c r="N20" s="381">
        <v>0</v>
      </c>
      <c r="O20" s="381">
        <v>0</v>
      </c>
      <c r="P20" s="381">
        <v>0</v>
      </c>
      <c r="Q20" s="381">
        <v>0</v>
      </c>
      <c r="R20" s="381">
        <v>0</v>
      </c>
      <c r="S20" s="381">
        <v>0</v>
      </c>
      <c r="T20" s="381">
        <v>0</v>
      </c>
      <c r="U20" s="381">
        <v>0</v>
      </c>
      <c r="V20" s="381">
        <v>0</v>
      </c>
      <c r="W20" s="381">
        <v>0</v>
      </c>
      <c r="X20" s="381">
        <v>0</v>
      </c>
      <c r="Y20" s="381">
        <v>0</v>
      </c>
      <c r="Z20" s="381">
        <v>0</v>
      </c>
      <c r="AA20" s="381">
        <v>0</v>
      </c>
      <c r="AB20" s="381">
        <v>0</v>
      </c>
      <c r="AC20" s="381">
        <v>0</v>
      </c>
      <c r="AD20" s="381">
        <v>0</v>
      </c>
      <c r="AE20" s="381">
        <v>0</v>
      </c>
      <c r="AF20" s="381">
        <v>0</v>
      </c>
      <c r="AG20" s="381">
        <v>0</v>
      </c>
      <c r="AH20" s="641">
        <f t="shared" si="4"/>
        <v>0</v>
      </c>
    </row>
    <row r="21" spans="1:79">
      <c r="A21" s="145" t="s">
        <v>23</v>
      </c>
      <c r="B21" s="650" t="s">
        <v>319</v>
      </c>
      <c r="C21" s="93" t="s">
        <v>178</v>
      </c>
      <c r="D21" s="381">
        <v>0</v>
      </c>
      <c r="E21" s="381">
        <v>0</v>
      </c>
      <c r="F21" s="381">
        <v>0</v>
      </c>
      <c r="G21" s="381">
        <v>0</v>
      </c>
      <c r="H21" s="381">
        <v>0</v>
      </c>
      <c r="I21" s="381">
        <v>0</v>
      </c>
      <c r="J21" s="381">
        <v>0</v>
      </c>
      <c r="K21" s="381">
        <v>0</v>
      </c>
      <c r="L21" s="381">
        <v>0</v>
      </c>
      <c r="M21" s="381">
        <v>0</v>
      </c>
      <c r="N21" s="381">
        <v>0</v>
      </c>
      <c r="O21" s="381">
        <v>0</v>
      </c>
      <c r="P21" s="381">
        <v>0</v>
      </c>
      <c r="Q21" s="381">
        <v>0</v>
      </c>
      <c r="R21" s="381">
        <v>0</v>
      </c>
      <c r="S21" s="381">
        <v>0</v>
      </c>
      <c r="T21" s="381">
        <v>0</v>
      </c>
      <c r="U21" s="381">
        <v>0</v>
      </c>
      <c r="V21" s="381">
        <v>0</v>
      </c>
      <c r="W21" s="381">
        <v>0</v>
      </c>
      <c r="X21" s="381">
        <v>0</v>
      </c>
      <c r="Y21" s="381">
        <v>0</v>
      </c>
      <c r="Z21" s="381">
        <v>0</v>
      </c>
      <c r="AA21" s="381">
        <v>0</v>
      </c>
      <c r="AB21" s="381">
        <v>0</v>
      </c>
      <c r="AC21" s="381">
        <v>0</v>
      </c>
      <c r="AD21" s="381">
        <v>0</v>
      </c>
      <c r="AE21" s="381">
        <v>0</v>
      </c>
      <c r="AF21" s="381">
        <v>0</v>
      </c>
      <c r="AG21" s="381">
        <v>0</v>
      </c>
      <c r="AH21" s="641">
        <f t="shared" si="4"/>
        <v>0</v>
      </c>
    </row>
    <row r="22" spans="1:79">
      <c r="A22" s="145" t="s">
        <v>24</v>
      </c>
      <c r="B22" s="650" t="s">
        <v>319</v>
      </c>
      <c r="C22" s="93" t="s">
        <v>178</v>
      </c>
      <c r="D22" s="381">
        <v>0</v>
      </c>
      <c r="E22" s="381">
        <v>0</v>
      </c>
      <c r="F22" s="381">
        <v>0</v>
      </c>
      <c r="G22" s="381">
        <v>0</v>
      </c>
      <c r="H22" s="381">
        <v>0</v>
      </c>
      <c r="I22" s="381">
        <v>0</v>
      </c>
      <c r="J22" s="381">
        <v>0</v>
      </c>
      <c r="K22" s="381">
        <v>0</v>
      </c>
      <c r="L22" s="381">
        <v>0</v>
      </c>
      <c r="M22" s="381">
        <v>0</v>
      </c>
      <c r="N22" s="381">
        <v>0</v>
      </c>
      <c r="O22" s="381">
        <v>0</v>
      </c>
      <c r="P22" s="381">
        <v>0</v>
      </c>
      <c r="Q22" s="381">
        <v>0</v>
      </c>
      <c r="R22" s="381">
        <v>0</v>
      </c>
      <c r="S22" s="381">
        <v>0</v>
      </c>
      <c r="T22" s="381">
        <v>0</v>
      </c>
      <c r="U22" s="381">
        <v>0</v>
      </c>
      <c r="V22" s="381">
        <v>0</v>
      </c>
      <c r="W22" s="381">
        <v>0</v>
      </c>
      <c r="X22" s="381">
        <v>0</v>
      </c>
      <c r="Y22" s="381">
        <v>0</v>
      </c>
      <c r="Z22" s="381">
        <v>0</v>
      </c>
      <c r="AA22" s="381">
        <v>0</v>
      </c>
      <c r="AB22" s="381">
        <v>0</v>
      </c>
      <c r="AC22" s="381">
        <v>0</v>
      </c>
      <c r="AD22" s="381">
        <v>0</v>
      </c>
      <c r="AE22" s="381">
        <v>0</v>
      </c>
      <c r="AF22" s="381">
        <v>0</v>
      </c>
      <c r="AG22" s="381">
        <v>0</v>
      </c>
      <c r="AH22" s="641">
        <f t="shared" si="4"/>
        <v>0</v>
      </c>
    </row>
    <row r="23" spans="1:79">
      <c r="A23" s="145" t="s">
        <v>26</v>
      </c>
      <c r="B23" s="650" t="s">
        <v>319</v>
      </c>
      <c r="C23" s="93" t="s">
        <v>178</v>
      </c>
      <c r="D23" s="381">
        <v>0</v>
      </c>
      <c r="E23" s="381">
        <v>0</v>
      </c>
      <c r="F23" s="381">
        <v>0</v>
      </c>
      <c r="G23" s="381">
        <v>0</v>
      </c>
      <c r="H23" s="381">
        <v>0</v>
      </c>
      <c r="I23" s="381">
        <v>0</v>
      </c>
      <c r="J23" s="381">
        <v>0</v>
      </c>
      <c r="K23" s="381">
        <v>0</v>
      </c>
      <c r="L23" s="381">
        <v>0</v>
      </c>
      <c r="M23" s="381">
        <v>0</v>
      </c>
      <c r="N23" s="381">
        <v>0</v>
      </c>
      <c r="O23" s="381">
        <v>0</v>
      </c>
      <c r="P23" s="381">
        <v>0</v>
      </c>
      <c r="Q23" s="381">
        <v>0</v>
      </c>
      <c r="R23" s="381">
        <v>0</v>
      </c>
      <c r="S23" s="381">
        <v>0</v>
      </c>
      <c r="T23" s="381">
        <v>0</v>
      </c>
      <c r="U23" s="381">
        <v>0</v>
      </c>
      <c r="V23" s="381">
        <v>0</v>
      </c>
      <c r="W23" s="381">
        <v>0</v>
      </c>
      <c r="X23" s="381">
        <v>0</v>
      </c>
      <c r="Y23" s="381">
        <v>0</v>
      </c>
      <c r="Z23" s="381">
        <v>0</v>
      </c>
      <c r="AA23" s="381">
        <v>0</v>
      </c>
      <c r="AB23" s="381">
        <v>0</v>
      </c>
      <c r="AC23" s="381">
        <v>0</v>
      </c>
      <c r="AD23" s="381">
        <v>0</v>
      </c>
      <c r="AE23" s="381">
        <v>0</v>
      </c>
      <c r="AF23" s="381">
        <v>0</v>
      </c>
      <c r="AG23" s="381">
        <v>0</v>
      </c>
      <c r="AH23" s="641">
        <f t="shared" si="4"/>
        <v>0</v>
      </c>
    </row>
    <row r="24" spans="1:79">
      <c r="A24" s="145" t="s">
        <v>28</v>
      </c>
      <c r="B24" s="650" t="s">
        <v>319</v>
      </c>
      <c r="C24" s="93" t="s">
        <v>178</v>
      </c>
      <c r="D24" s="381">
        <v>0</v>
      </c>
      <c r="E24" s="381">
        <v>0</v>
      </c>
      <c r="F24" s="381">
        <v>0</v>
      </c>
      <c r="G24" s="381">
        <v>0</v>
      </c>
      <c r="H24" s="381">
        <v>0</v>
      </c>
      <c r="I24" s="381">
        <v>0</v>
      </c>
      <c r="J24" s="381">
        <v>0</v>
      </c>
      <c r="K24" s="381">
        <v>0</v>
      </c>
      <c r="L24" s="381">
        <v>0</v>
      </c>
      <c r="M24" s="381">
        <v>0</v>
      </c>
      <c r="N24" s="381">
        <v>0</v>
      </c>
      <c r="O24" s="381">
        <v>0</v>
      </c>
      <c r="P24" s="381">
        <v>0</v>
      </c>
      <c r="Q24" s="381">
        <v>0</v>
      </c>
      <c r="R24" s="381">
        <v>0</v>
      </c>
      <c r="S24" s="381">
        <v>0</v>
      </c>
      <c r="T24" s="381">
        <v>0</v>
      </c>
      <c r="U24" s="381">
        <v>0</v>
      </c>
      <c r="V24" s="381">
        <v>0</v>
      </c>
      <c r="W24" s="381">
        <v>0</v>
      </c>
      <c r="X24" s="381">
        <v>0</v>
      </c>
      <c r="Y24" s="381">
        <v>0</v>
      </c>
      <c r="Z24" s="381">
        <v>0</v>
      </c>
      <c r="AA24" s="381">
        <v>0</v>
      </c>
      <c r="AB24" s="381">
        <v>0</v>
      </c>
      <c r="AC24" s="381">
        <v>0</v>
      </c>
      <c r="AD24" s="381">
        <v>0</v>
      </c>
      <c r="AE24" s="381">
        <v>0</v>
      </c>
      <c r="AF24" s="381">
        <v>0</v>
      </c>
      <c r="AG24" s="381">
        <v>0</v>
      </c>
      <c r="AH24" s="641">
        <f t="shared" si="4"/>
        <v>0</v>
      </c>
    </row>
    <row r="25" spans="1:79">
      <c r="A25" s="145" t="s">
        <v>80</v>
      </c>
      <c r="B25" s="650" t="s">
        <v>319</v>
      </c>
      <c r="C25" s="93" t="s">
        <v>178</v>
      </c>
      <c r="D25" s="381">
        <v>0</v>
      </c>
      <c r="E25" s="381">
        <v>0</v>
      </c>
      <c r="F25" s="381">
        <v>0</v>
      </c>
      <c r="G25" s="381">
        <v>0</v>
      </c>
      <c r="H25" s="381">
        <v>0</v>
      </c>
      <c r="I25" s="381">
        <v>0</v>
      </c>
      <c r="J25" s="381">
        <v>0</v>
      </c>
      <c r="K25" s="381">
        <v>0</v>
      </c>
      <c r="L25" s="381">
        <v>0</v>
      </c>
      <c r="M25" s="381">
        <v>0</v>
      </c>
      <c r="N25" s="381">
        <v>0</v>
      </c>
      <c r="O25" s="381">
        <v>0</v>
      </c>
      <c r="P25" s="381">
        <v>0</v>
      </c>
      <c r="Q25" s="381">
        <v>0</v>
      </c>
      <c r="R25" s="381">
        <v>0</v>
      </c>
      <c r="S25" s="381">
        <v>0</v>
      </c>
      <c r="T25" s="381">
        <v>0</v>
      </c>
      <c r="U25" s="381">
        <v>0</v>
      </c>
      <c r="V25" s="381">
        <v>0</v>
      </c>
      <c r="W25" s="381">
        <v>0</v>
      </c>
      <c r="X25" s="381">
        <v>0</v>
      </c>
      <c r="Y25" s="381">
        <v>0</v>
      </c>
      <c r="Z25" s="381">
        <v>0</v>
      </c>
      <c r="AA25" s="381">
        <v>0</v>
      </c>
      <c r="AB25" s="381">
        <v>0</v>
      </c>
      <c r="AC25" s="381">
        <v>0</v>
      </c>
      <c r="AD25" s="381">
        <v>0</v>
      </c>
      <c r="AE25" s="381">
        <v>0</v>
      </c>
      <c r="AF25" s="381">
        <v>0</v>
      </c>
      <c r="AG25" s="381">
        <v>0</v>
      </c>
      <c r="AH25" s="641">
        <f t="shared" si="4"/>
        <v>0</v>
      </c>
    </row>
    <row r="26" spans="1:79" s="94" customFormat="1">
      <c r="A26" s="202">
        <v>3</v>
      </c>
      <c r="B26" s="203" t="s">
        <v>405</v>
      </c>
      <c r="C26" s="204" t="s">
        <v>178</v>
      </c>
      <c r="D26" s="639"/>
      <c r="E26" s="639"/>
      <c r="F26" s="639"/>
      <c r="G26" s="639"/>
      <c r="H26" s="639"/>
      <c r="I26" s="639"/>
      <c r="J26" s="639"/>
      <c r="K26" s="639"/>
      <c r="L26" s="639"/>
      <c r="M26" s="639"/>
      <c r="N26" s="639"/>
      <c r="O26" s="639"/>
      <c r="P26" s="639"/>
      <c r="Q26" s="639"/>
      <c r="R26" s="639"/>
      <c r="S26" s="639"/>
      <c r="T26" s="639"/>
      <c r="U26" s="639"/>
      <c r="V26" s="639"/>
      <c r="W26" s="639"/>
      <c r="X26" s="639"/>
      <c r="Y26" s="639"/>
      <c r="Z26" s="639"/>
      <c r="AA26" s="639"/>
      <c r="AB26" s="639"/>
      <c r="AC26" s="639"/>
      <c r="AD26" s="639"/>
      <c r="AE26" s="639"/>
      <c r="AF26" s="639"/>
      <c r="AG26" s="639"/>
      <c r="AH26" s="641"/>
      <c r="AI26" s="71"/>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row>
    <row r="27" spans="1:79">
      <c r="A27" s="145" t="s">
        <v>33</v>
      </c>
      <c r="B27" s="71" t="s">
        <v>406</v>
      </c>
      <c r="C27" s="93" t="s">
        <v>178</v>
      </c>
      <c r="D27" s="381">
        <v>0</v>
      </c>
      <c r="E27" s="381">
        <v>0</v>
      </c>
      <c r="F27" s="381">
        <v>0</v>
      </c>
      <c r="G27" s="381">
        <v>0</v>
      </c>
      <c r="H27" s="381">
        <v>0</v>
      </c>
      <c r="I27" s="381">
        <v>0</v>
      </c>
      <c r="J27" s="381">
        <v>0</v>
      </c>
      <c r="K27" s="381">
        <v>0</v>
      </c>
      <c r="L27" s="381">
        <v>0</v>
      </c>
      <c r="M27" s="381">
        <v>0</v>
      </c>
      <c r="N27" s="381">
        <v>0</v>
      </c>
      <c r="O27" s="381">
        <v>0</v>
      </c>
      <c r="P27" s="381">
        <v>0</v>
      </c>
      <c r="Q27" s="381">
        <v>0</v>
      </c>
      <c r="R27" s="381">
        <v>0</v>
      </c>
      <c r="S27" s="381">
        <v>0</v>
      </c>
      <c r="T27" s="381">
        <v>0</v>
      </c>
      <c r="U27" s="381">
        <v>0</v>
      </c>
      <c r="V27" s="381">
        <v>0</v>
      </c>
      <c r="W27" s="381">
        <v>0</v>
      </c>
      <c r="X27" s="381">
        <v>0</v>
      </c>
      <c r="Y27" s="381">
        <v>0</v>
      </c>
      <c r="Z27" s="381">
        <v>0</v>
      </c>
      <c r="AA27" s="381">
        <v>0</v>
      </c>
      <c r="AB27" s="381">
        <v>0</v>
      </c>
      <c r="AC27" s="381">
        <v>0</v>
      </c>
      <c r="AD27" s="381">
        <v>0</v>
      </c>
      <c r="AE27" s="381">
        <v>0</v>
      </c>
      <c r="AF27" s="381">
        <v>0</v>
      </c>
      <c r="AG27" s="381">
        <v>0</v>
      </c>
      <c r="AH27" s="641">
        <f>SUM(D27:AG27)</f>
        <v>0</v>
      </c>
    </row>
    <row r="28" spans="1:79">
      <c r="A28" s="145" t="s">
        <v>34</v>
      </c>
      <c r="B28" s="71" t="s">
        <v>407</v>
      </c>
      <c r="C28" s="93" t="s">
        <v>178</v>
      </c>
      <c r="D28" s="381">
        <v>0</v>
      </c>
      <c r="E28" s="381">
        <v>0</v>
      </c>
      <c r="F28" s="381">
        <v>0</v>
      </c>
      <c r="G28" s="381">
        <v>0</v>
      </c>
      <c r="H28" s="381">
        <v>0</v>
      </c>
      <c r="I28" s="381">
        <v>0</v>
      </c>
      <c r="J28" s="381">
        <v>0</v>
      </c>
      <c r="K28" s="381">
        <v>0</v>
      </c>
      <c r="L28" s="381">
        <v>0</v>
      </c>
      <c r="M28" s="381">
        <v>0</v>
      </c>
      <c r="N28" s="381">
        <v>0</v>
      </c>
      <c r="O28" s="381">
        <v>0</v>
      </c>
      <c r="P28" s="381">
        <v>0</v>
      </c>
      <c r="Q28" s="381">
        <v>0</v>
      </c>
      <c r="R28" s="381">
        <v>0</v>
      </c>
      <c r="S28" s="381">
        <v>0</v>
      </c>
      <c r="T28" s="381">
        <v>0</v>
      </c>
      <c r="U28" s="381">
        <v>0</v>
      </c>
      <c r="V28" s="381">
        <v>0</v>
      </c>
      <c r="W28" s="381">
        <v>0</v>
      </c>
      <c r="X28" s="381">
        <v>0</v>
      </c>
      <c r="Y28" s="381">
        <v>0</v>
      </c>
      <c r="Z28" s="381">
        <v>0</v>
      </c>
      <c r="AA28" s="381">
        <v>0</v>
      </c>
      <c r="AB28" s="381">
        <v>0</v>
      </c>
      <c r="AC28" s="381">
        <v>0</v>
      </c>
      <c r="AD28" s="381">
        <v>0</v>
      </c>
      <c r="AE28" s="381">
        <v>0</v>
      </c>
      <c r="AF28" s="381">
        <v>0</v>
      </c>
      <c r="AG28" s="381">
        <v>0</v>
      </c>
      <c r="AH28" s="641">
        <f>SUM(D28:AG28)</f>
        <v>0</v>
      </c>
    </row>
    <row r="29" spans="1:79">
      <c r="A29" s="145" t="s">
        <v>35</v>
      </c>
      <c r="B29" s="71" t="s">
        <v>408</v>
      </c>
      <c r="C29" s="93" t="s">
        <v>178</v>
      </c>
      <c r="D29" s="381">
        <v>0</v>
      </c>
      <c r="E29" s="381">
        <v>0</v>
      </c>
      <c r="F29" s="381">
        <v>0</v>
      </c>
      <c r="G29" s="381">
        <v>0</v>
      </c>
      <c r="H29" s="381">
        <v>0</v>
      </c>
      <c r="I29" s="381">
        <v>0</v>
      </c>
      <c r="J29" s="381">
        <v>0</v>
      </c>
      <c r="K29" s="381">
        <v>0</v>
      </c>
      <c r="L29" s="381">
        <v>0</v>
      </c>
      <c r="M29" s="381">
        <v>0</v>
      </c>
      <c r="N29" s="381">
        <v>0</v>
      </c>
      <c r="O29" s="381">
        <v>0</v>
      </c>
      <c r="P29" s="381">
        <v>0</v>
      </c>
      <c r="Q29" s="381">
        <v>0</v>
      </c>
      <c r="R29" s="381">
        <v>0</v>
      </c>
      <c r="S29" s="381">
        <v>0</v>
      </c>
      <c r="T29" s="381">
        <v>0</v>
      </c>
      <c r="U29" s="381">
        <v>0</v>
      </c>
      <c r="V29" s="381">
        <v>0</v>
      </c>
      <c r="W29" s="381">
        <v>0</v>
      </c>
      <c r="X29" s="381">
        <v>0</v>
      </c>
      <c r="Y29" s="381">
        <v>0</v>
      </c>
      <c r="Z29" s="381">
        <v>0</v>
      </c>
      <c r="AA29" s="381">
        <v>0</v>
      </c>
      <c r="AB29" s="381">
        <v>0</v>
      </c>
      <c r="AC29" s="381">
        <v>0</v>
      </c>
      <c r="AD29" s="381">
        <v>0</v>
      </c>
      <c r="AE29" s="381">
        <v>0</v>
      </c>
      <c r="AF29" s="381">
        <v>0</v>
      </c>
      <c r="AG29" s="381">
        <v>0</v>
      </c>
      <c r="AH29" s="641">
        <f>SUM(D29:AG29)</f>
        <v>0</v>
      </c>
    </row>
    <row r="30" spans="1:79" s="94" customFormat="1">
      <c r="A30" s="202">
        <v>4</v>
      </c>
      <c r="B30" s="203" t="s">
        <v>549</v>
      </c>
      <c r="C30" s="204"/>
      <c r="D30" s="639"/>
      <c r="E30" s="639"/>
      <c r="F30" s="639"/>
      <c r="G30" s="639"/>
      <c r="H30" s="639"/>
      <c r="I30" s="639"/>
      <c r="J30" s="639"/>
      <c r="K30" s="639"/>
      <c r="L30" s="639"/>
      <c r="M30" s="639"/>
      <c r="N30" s="639"/>
      <c r="O30" s="639"/>
      <c r="P30" s="639"/>
      <c r="Q30" s="639"/>
      <c r="R30" s="639"/>
      <c r="S30" s="639"/>
      <c r="T30" s="639"/>
      <c r="U30" s="639"/>
      <c r="V30" s="639"/>
      <c r="W30" s="639"/>
      <c r="X30" s="639"/>
      <c r="Y30" s="639"/>
      <c r="Z30" s="639"/>
      <c r="AA30" s="639"/>
      <c r="AB30" s="639"/>
      <c r="AC30" s="639"/>
      <c r="AD30" s="639"/>
      <c r="AE30" s="639"/>
      <c r="AF30" s="639"/>
      <c r="AG30" s="639"/>
      <c r="AH30" s="642"/>
      <c r="AI30" s="71"/>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c r="BN30" s="105"/>
      <c r="BO30" s="105"/>
      <c r="BP30" s="105"/>
      <c r="BQ30" s="105"/>
      <c r="BR30" s="105"/>
      <c r="BS30" s="105"/>
      <c r="BT30" s="105"/>
      <c r="BU30" s="105"/>
      <c r="BV30" s="105"/>
      <c r="BW30" s="105"/>
      <c r="BX30" s="105"/>
      <c r="BY30" s="105"/>
      <c r="BZ30" s="105"/>
      <c r="CA30" s="105"/>
    </row>
    <row r="31" spans="1:79" ht="30.75" customHeight="1">
      <c r="A31" s="643" t="s">
        <v>39</v>
      </c>
      <c r="B31" s="644" t="s">
        <v>550</v>
      </c>
      <c r="C31" s="645" t="s">
        <v>184</v>
      </c>
      <c r="D31" s="381">
        <v>0</v>
      </c>
      <c r="E31" s="380">
        <v>0</v>
      </c>
      <c r="F31" s="380">
        <v>0</v>
      </c>
      <c r="G31" s="380">
        <v>0</v>
      </c>
      <c r="H31" s="380">
        <v>0</v>
      </c>
      <c r="I31" s="380">
        <v>0</v>
      </c>
      <c r="J31" s="380">
        <v>0</v>
      </c>
      <c r="K31" s="380">
        <v>0</v>
      </c>
      <c r="L31" s="381">
        <v>0</v>
      </c>
      <c r="M31" s="381">
        <v>0</v>
      </c>
      <c r="N31" s="381">
        <v>0</v>
      </c>
      <c r="O31" s="381">
        <v>0</v>
      </c>
      <c r="P31" s="381">
        <v>0</v>
      </c>
      <c r="Q31" s="381">
        <v>0</v>
      </c>
      <c r="R31" s="381">
        <v>0</v>
      </c>
      <c r="S31" s="381">
        <v>0</v>
      </c>
      <c r="T31" s="381">
        <v>0</v>
      </c>
      <c r="U31" s="381">
        <v>0</v>
      </c>
      <c r="V31" s="381">
        <v>0</v>
      </c>
      <c r="W31" s="381">
        <v>0</v>
      </c>
      <c r="X31" s="381">
        <v>0</v>
      </c>
      <c r="Y31" s="381">
        <v>0</v>
      </c>
      <c r="Z31" s="381">
        <v>0</v>
      </c>
      <c r="AA31" s="381">
        <v>0</v>
      </c>
      <c r="AB31" s="381">
        <v>0</v>
      </c>
      <c r="AC31" s="381">
        <v>0</v>
      </c>
      <c r="AD31" s="381">
        <v>0</v>
      </c>
      <c r="AE31" s="381">
        <v>0</v>
      </c>
      <c r="AF31" s="381">
        <v>0</v>
      </c>
      <c r="AG31" s="381">
        <v>0</v>
      </c>
      <c r="AH31" s="641">
        <f>SUM(D31:AG31)</f>
        <v>0</v>
      </c>
    </row>
    <row r="32" spans="1:79" ht="30.75" customHeight="1">
      <c r="A32" s="643" t="s">
        <v>56</v>
      </c>
      <c r="B32" s="644" t="s">
        <v>601</v>
      </c>
      <c r="C32" s="645" t="s">
        <v>178</v>
      </c>
      <c r="D32" s="497">
        <v>0</v>
      </c>
      <c r="E32" s="497">
        <v>0</v>
      </c>
      <c r="F32" s="497">
        <v>0</v>
      </c>
      <c r="G32" s="497">
        <v>0</v>
      </c>
      <c r="H32" s="497">
        <v>0</v>
      </c>
      <c r="I32" s="497">
        <v>0</v>
      </c>
      <c r="J32" s="497">
        <v>0</v>
      </c>
      <c r="K32" s="497">
        <v>0</v>
      </c>
      <c r="L32" s="497">
        <v>0</v>
      </c>
      <c r="M32" s="497">
        <v>0</v>
      </c>
      <c r="N32" s="497">
        <v>0</v>
      </c>
      <c r="O32" s="497">
        <v>0</v>
      </c>
      <c r="P32" s="497">
        <v>0</v>
      </c>
      <c r="Q32" s="497">
        <v>0</v>
      </c>
      <c r="R32" s="497">
        <v>0</v>
      </c>
      <c r="S32" s="497">
        <v>0</v>
      </c>
      <c r="T32" s="497">
        <v>0</v>
      </c>
      <c r="U32" s="497">
        <v>0</v>
      </c>
      <c r="V32" s="497">
        <v>0</v>
      </c>
      <c r="W32" s="497">
        <v>0</v>
      </c>
      <c r="X32" s="497">
        <v>0</v>
      </c>
      <c r="Y32" s="497">
        <v>0</v>
      </c>
      <c r="Z32" s="497">
        <v>0</v>
      </c>
      <c r="AA32" s="497">
        <v>0</v>
      </c>
      <c r="AB32" s="497">
        <v>0</v>
      </c>
      <c r="AC32" s="497">
        <v>0</v>
      </c>
      <c r="AD32" s="497">
        <v>0</v>
      </c>
      <c r="AE32" s="497">
        <v>0</v>
      </c>
      <c r="AF32" s="497">
        <v>0</v>
      </c>
      <c r="AG32" s="497">
        <v>0</v>
      </c>
      <c r="AH32" s="641">
        <f t="shared" ref="AH32:AH34" si="5">SUM(D32:AG32)</f>
        <v>0</v>
      </c>
    </row>
    <row r="33" spans="1:37" ht="30.75" customHeight="1">
      <c r="A33" s="643" t="s">
        <v>41</v>
      </c>
      <c r="B33" s="644" t="s">
        <v>579</v>
      </c>
      <c r="C33" s="645" t="s">
        <v>184</v>
      </c>
      <c r="D33" s="497">
        <v>0</v>
      </c>
      <c r="E33" s="497">
        <v>0</v>
      </c>
      <c r="F33" s="497">
        <v>0</v>
      </c>
      <c r="G33" s="497">
        <v>0</v>
      </c>
      <c r="H33" s="497">
        <v>0</v>
      </c>
      <c r="I33" s="497">
        <v>0</v>
      </c>
      <c r="J33" s="497">
        <v>0</v>
      </c>
      <c r="K33" s="497">
        <v>0</v>
      </c>
      <c r="L33" s="497">
        <v>0</v>
      </c>
      <c r="M33" s="497">
        <v>0</v>
      </c>
      <c r="N33" s="497">
        <v>0</v>
      </c>
      <c r="O33" s="497">
        <v>0</v>
      </c>
      <c r="P33" s="497">
        <v>0</v>
      </c>
      <c r="Q33" s="497">
        <v>0</v>
      </c>
      <c r="R33" s="497">
        <v>0</v>
      </c>
      <c r="S33" s="497">
        <v>0</v>
      </c>
      <c r="T33" s="497">
        <v>0</v>
      </c>
      <c r="U33" s="497">
        <v>0</v>
      </c>
      <c r="V33" s="497">
        <v>0</v>
      </c>
      <c r="W33" s="497">
        <v>0</v>
      </c>
      <c r="X33" s="497">
        <v>0</v>
      </c>
      <c r="Y33" s="497">
        <v>0</v>
      </c>
      <c r="Z33" s="497">
        <v>0</v>
      </c>
      <c r="AA33" s="497">
        <v>0</v>
      </c>
      <c r="AB33" s="497">
        <v>0</v>
      </c>
      <c r="AC33" s="497">
        <v>0</v>
      </c>
      <c r="AD33" s="497">
        <v>0</v>
      </c>
      <c r="AE33" s="497">
        <v>0</v>
      </c>
      <c r="AF33" s="497">
        <v>0</v>
      </c>
      <c r="AG33" s="497">
        <v>0</v>
      </c>
      <c r="AH33" s="641">
        <f t="shared" si="5"/>
        <v>0</v>
      </c>
    </row>
    <row r="34" spans="1:37" ht="30.75" customHeight="1">
      <c r="A34" s="646" t="s">
        <v>54</v>
      </c>
      <c r="B34" s="647" t="s">
        <v>548</v>
      </c>
      <c r="C34" s="648" t="s">
        <v>184</v>
      </c>
      <c r="D34" s="382">
        <v>0</v>
      </c>
      <c r="E34" s="382">
        <v>0</v>
      </c>
      <c r="F34" s="382">
        <v>0</v>
      </c>
      <c r="G34" s="382">
        <v>0</v>
      </c>
      <c r="H34" s="382">
        <v>0</v>
      </c>
      <c r="I34" s="382">
        <v>0</v>
      </c>
      <c r="J34" s="382">
        <v>0</v>
      </c>
      <c r="K34" s="382">
        <v>0</v>
      </c>
      <c r="L34" s="382">
        <v>0</v>
      </c>
      <c r="M34" s="382">
        <v>0</v>
      </c>
      <c r="N34" s="382">
        <v>0</v>
      </c>
      <c r="O34" s="382">
        <v>0</v>
      </c>
      <c r="P34" s="382">
        <v>0</v>
      </c>
      <c r="Q34" s="382">
        <v>0</v>
      </c>
      <c r="R34" s="382">
        <v>0</v>
      </c>
      <c r="S34" s="382">
        <v>0</v>
      </c>
      <c r="T34" s="382">
        <v>0</v>
      </c>
      <c r="U34" s="382">
        <v>0</v>
      </c>
      <c r="V34" s="382">
        <v>0</v>
      </c>
      <c r="W34" s="382">
        <v>0</v>
      </c>
      <c r="X34" s="382">
        <v>0</v>
      </c>
      <c r="Y34" s="382">
        <v>0</v>
      </c>
      <c r="Z34" s="382">
        <v>0</v>
      </c>
      <c r="AA34" s="382">
        <v>0</v>
      </c>
      <c r="AB34" s="382">
        <v>0</v>
      </c>
      <c r="AC34" s="382">
        <v>0</v>
      </c>
      <c r="AD34" s="382">
        <v>0</v>
      </c>
      <c r="AE34" s="382">
        <v>0</v>
      </c>
      <c r="AF34" s="382">
        <v>0</v>
      </c>
      <c r="AG34" s="382">
        <v>0</v>
      </c>
      <c r="AH34" s="641">
        <f t="shared" si="5"/>
        <v>0</v>
      </c>
    </row>
    <row r="35" spans="1:37">
      <c r="A35" s="145"/>
      <c r="B35" s="71"/>
      <c r="C35" s="93"/>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628"/>
      <c r="AI35" s="79"/>
      <c r="AJ35" s="79"/>
      <c r="AK35" s="79"/>
    </row>
    <row r="36" spans="1:37">
      <c r="A36" s="205"/>
      <c r="B36" s="205"/>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8"/>
      <c r="AI36" s="206"/>
      <c r="AJ36" s="206"/>
      <c r="AK36" s="79"/>
    </row>
    <row r="37" spans="1:37" s="71" customFormat="1">
      <c r="A37" s="518"/>
      <c r="D37" s="649"/>
      <c r="AI37" s="79"/>
      <c r="AJ37" s="79"/>
      <c r="AK37" s="79"/>
    </row>
    <row r="38" spans="1:37" s="71" customFormat="1">
      <c r="A38" s="518"/>
      <c r="B38" s="71" t="s">
        <v>602</v>
      </c>
      <c r="D38" s="649"/>
      <c r="AI38" s="79"/>
      <c r="AJ38" s="79"/>
      <c r="AK38" s="79"/>
    </row>
    <row r="39" spans="1:37" s="71" customFormat="1">
      <c r="AI39" s="79"/>
      <c r="AJ39" s="79"/>
      <c r="AK39" s="79"/>
    </row>
    <row r="40" spans="1:37" s="71" customFormat="1"/>
    <row r="41" spans="1:37" s="71" customFormat="1"/>
    <row r="42" spans="1:37" s="71" customFormat="1">
      <c r="B42" s="518"/>
    </row>
    <row r="43" spans="1:37" s="71" customFormat="1">
      <c r="B43" s="518"/>
    </row>
    <row r="44" spans="1:37" s="71" customFormat="1"/>
    <row r="45" spans="1:37" s="71" customFormat="1"/>
    <row r="46" spans="1:37" s="71" customFormat="1"/>
    <row r="47" spans="1:37" s="71" customFormat="1"/>
    <row r="48" spans="1:37" s="71" customFormat="1"/>
    <row r="49" s="71" customFormat="1"/>
    <row r="50" s="71" customFormat="1"/>
    <row r="51" s="71" customFormat="1"/>
    <row r="52" s="71" customFormat="1"/>
    <row r="53" s="71" customFormat="1"/>
    <row r="54" s="71" customFormat="1"/>
    <row r="55" s="71" customFormat="1"/>
    <row r="56" s="71" customFormat="1"/>
    <row r="57" s="71" customFormat="1"/>
    <row r="58" s="71" customFormat="1"/>
    <row r="59" s="71" customFormat="1"/>
    <row r="60" s="71" customFormat="1"/>
    <row r="61" s="71" customFormat="1"/>
    <row r="62" s="71" customFormat="1"/>
    <row r="63" s="71" customFormat="1"/>
    <row r="64" s="71" customFormat="1"/>
    <row r="65" s="71" customFormat="1"/>
    <row r="66" s="71" customFormat="1"/>
    <row r="67" s="71" customFormat="1"/>
    <row r="68" s="71" customFormat="1"/>
    <row r="69" s="71" customFormat="1"/>
    <row r="70" s="71" customFormat="1"/>
    <row r="71" s="71" customFormat="1"/>
    <row r="72" s="71" customFormat="1"/>
    <row r="73" s="71" customFormat="1"/>
    <row r="74" s="71" customFormat="1"/>
    <row r="75" s="71" customFormat="1"/>
    <row r="76" s="71" customFormat="1"/>
    <row r="77" s="71" customFormat="1"/>
    <row r="78" s="71" customFormat="1"/>
    <row r="79" s="71" customFormat="1"/>
    <row r="80" s="71" customFormat="1"/>
    <row r="81" s="71" customFormat="1"/>
    <row r="82" s="71" customFormat="1"/>
    <row r="83" s="71" customFormat="1"/>
    <row r="84" s="71" customFormat="1"/>
    <row r="85" s="71" customFormat="1"/>
    <row r="86" s="71" customFormat="1"/>
    <row r="87" s="71" customFormat="1"/>
    <row r="88" s="71" customFormat="1"/>
    <row r="89" s="71" customFormat="1"/>
    <row r="90" s="71" customFormat="1"/>
    <row r="91" s="71" customFormat="1"/>
    <row r="92" s="71" customFormat="1"/>
    <row r="93" s="71" customFormat="1"/>
    <row r="94" s="71" customFormat="1"/>
    <row r="95" s="71" customFormat="1"/>
    <row r="96" s="71" customFormat="1"/>
    <row r="97" s="71" customFormat="1"/>
    <row r="98" s="71" customFormat="1"/>
    <row r="99" s="71" customFormat="1"/>
    <row r="100" s="71" customFormat="1"/>
    <row r="101" s="71" customFormat="1"/>
    <row r="102" s="71" customFormat="1"/>
    <row r="103" s="71" customFormat="1"/>
    <row r="104" s="71" customFormat="1"/>
    <row r="105" s="71" customFormat="1"/>
    <row r="106" s="71" customFormat="1"/>
    <row r="107" s="71" customFormat="1"/>
    <row r="108" s="71" customFormat="1"/>
    <row r="109" s="71" customFormat="1"/>
    <row r="110" s="71" customFormat="1"/>
    <row r="111" s="71" customFormat="1"/>
    <row r="112" s="71" customFormat="1"/>
    <row r="113" s="71" customFormat="1"/>
    <row r="114" s="71" customFormat="1"/>
    <row r="115" s="71" customFormat="1"/>
    <row r="116" s="71" customFormat="1"/>
    <row r="117" s="71" customFormat="1"/>
    <row r="118" s="71" customFormat="1"/>
    <row r="119" s="71" customFormat="1"/>
    <row r="120" s="71" customFormat="1"/>
    <row r="121" s="71" customFormat="1"/>
    <row r="122" s="71" customFormat="1"/>
    <row r="123" s="71" customFormat="1"/>
    <row r="124" s="71" customFormat="1"/>
    <row r="125" s="71" customFormat="1"/>
    <row r="126" s="71" customFormat="1"/>
    <row r="127" s="71" customFormat="1"/>
    <row r="128" s="71" customFormat="1"/>
    <row r="129" s="71" customFormat="1"/>
    <row r="130" s="71" customFormat="1"/>
    <row r="131" s="71" customFormat="1"/>
    <row r="132" s="71" customFormat="1"/>
    <row r="133" s="71" customFormat="1"/>
    <row r="134" s="71" customFormat="1"/>
    <row r="135" s="71" customFormat="1"/>
    <row r="136" s="71" customFormat="1"/>
    <row r="137" s="71" customFormat="1"/>
    <row r="138" s="71" customFormat="1"/>
    <row r="139" s="71" customFormat="1"/>
    <row r="140" s="71" customFormat="1"/>
    <row r="141" s="71" customFormat="1"/>
    <row r="142" s="71" customFormat="1"/>
    <row r="143" s="71" customFormat="1"/>
    <row r="144" s="71" customFormat="1"/>
    <row r="145" s="71" customFormat="1"/>
    <row r="146" s="71" customFormat="1"/>
    <row r="147" s="71" customFormat="1"/>
    <row r="148" s="71" customFormat="1"/>
    <row r="149" s="71" customFormat="1"/>
    <row r="150" s="71" customFormat="1"/>
    <row r="151" s="71" customFormat="1"/>
    <row r="152" s="71" customFormat="1"/>
    <row r="153" s="71" customFormat="1"/>
    <row r="154" s="71" customFormat="1"/>
    <row r="155" s="71" customFormat="1"/>
    <row r="156" s="71" customFormat="1"/>
    <row r="157" s="71" customFormat="1"/>
    <row r="158" s="71" customFormat="1"/>
    <row r="159" s="71" customFormat="1"/>
    <row r="160" s="71" customFormat="1"/>
    <row r="161" s="71" customFormat="1"/>
    <row r="162" s="71" customFormat="1"/>
    <row r="163" s="71" customFormat="1"/>
    <row r="164" s="71" customFormat="1"/>
    <row r="165" s="71" customFormat="1"/>
    <row r="166" s="71" customFormat="1"/>
    <row r="167" s="71" customFormat="1"/>
    <row r="168" s="71" customFormat="1"/>
    <row r="169" s="71" customFormat="1"/>
    <row r="170" s="71" customFormat="1"/>
    <row r="171" s="71" customFormat="1"/>
    <row r="172" s="71" customFormat="1"/>
    <row r="173" s="71" customFormat="1"/>
    <row r="174" s="71" customFormat="1"/>
    <row r="175" s="71" customFormat="1"/>
    <row r="176" s="71" customFormat="1"/>
    <row r="177" s="71" customFormat="1"/>
    <row r="178" s="71" customFormat="1"/>
    <row r="179" s="71" customFormat="1"/>
    <row r="180" s="71" customFormat="1"/>
    <row r="181" s="71" customFormat="1"/>
    <row r="182" s="71" customFormat="1"/>
    <row r="183" s="71" customFormat="1"/>
    <row r="184" s="71" customFormat="1"/>
    <row r="185" s="71" customFormat="1"/>
    <row r="186" s="71" customFormat="1"/>
    <row r="187" s="71" customFormat="1"/>
    <row r="188" s="71" customFormat="1"/>
    <row r="189" s="71" customFormat="1"/>
    <row r="190" s="71" customFormat="1"/>
    <row r="191" s="71" customFormat="1"/>
    <row r="192" s="71" customFormat="1"/>
    <row r="193" s="71" customFormat="1"/>
    <row r="194" s="71" customFormat="1"/>
    <row r="195" s="71" customFormat="1"/>
    <row r="196" s="71" customFormat="1"/>
    <row r="197" s="71" customFormat="1"/>
    <row r="198" s="71" customFormat="1"/>
    <row r="199" s="71" customFormat="1"/>
    <row r="200" s="71" customFormat="1"/>
    <row r="201" s="71" customFormat="1"/>
    <row r="202" s="71" customFormat="1"/>
    <row r="203" s="71" customFormat="1"/>
    <row r="204" s="71" customFormat="1"/>
    <row r="205" s="71" customFormat="1"/>
    <row r="206" s="71" customFormat="1"/>
    <row r="207" s="71" customFormat="1"/>
    <row r="208" s="71" customFormat="1"/>
    <row r="209" s="71" customFormat="1"/>
    <row r="210" s="71" customFormat="1"/>
    <row r="211" s="71" customFormat="1"/>
    <row r="212" s="71" customFormat="1"/>
    <row r="213" s="71" customFormat="1"/>
    <row r="214" s="71" customFormat="1"/>
    <row r="215" s="71" customFormat="1"/>
    <row r="216" s="71" customFormat="1"/>
    <row r="217" s="71" customFormat="1"/>
    <row r="218" s="71" customFormat="1"/>
    <row r="219" s="71" customFormat="1"/>
    <row r="220" s="71" customFormat="1"/>
    <row r="221" s="71" customFormat="1"/>
    <row r="222" s="71" customFormat="1"/>
    <row r="223" s="71" customFormat="1"/>
    <row r="224" s="71" customFormat="1"/>
    <row r="225" s="71" customFormat="1"/>
    <row r="226" s="71" customFormat="1"/>
    <row r="227" s="71" customFormat="1"/>
    <row r="228" s="71" customFormat="1"/>
    <row r="229" s="71" customFormat="1"/>
    <row r="230" s="71" customFormat="1"/>
    <row r="231" s="71" customFormat="1"/>
    <row r="232" s="71" customFormat="1"/>
    <row r="233" s="71" customFormat="1"/>
    <row r="234" s="71" customFormat="1"/>
    <row r="235" s="71" customFormat="1"/>
    <row r="236" s="71" customFormat="1"/>
    <row r="237" s="71" customFormat="1"/>
    <row r="238" s="71" customFormat="1"/>
    <row r="239" s="71" customFormat="1"/>
    <row r="240" s="71" customFormat="1"/>
    <row r="241" s="71" customFormat="1"/>
    <row r="242" s="71" customFormat="1"/>
    <row r="243" s="71" customFormat="1"/>
    <row r="244" s="71" customFormat="1"/>
    <row r="245" s="71" customFormat="1"/>
    <row r="246" s="71" customFormat="1"/>
    <row r="247" s="71" customFormat="1"/>
    <row r="248" s="71" customFormat="1"/>
    <row r="249" s="71" customFormat="1"/>
    <row r="250" s="71" customFormat="1"/>
    <row r="251" s="71" customFormat="1"/>
    <row r="252" s="71" customFormat="1"/>
    <row r="253" s="71" customFormat="1"/>
    <row r="254" s="71" customFormat="1"/>
    <row r="255" s="71" customFormat="1"/>
    <row r="256" s="71" customFormat="1"/>
    <row r="257" s="71" customFormat="1"/>
    <row r="258" s="71" customFormat="1"/>
    <row r="259" s="71" customFormat="1"/>
    <row r="260" s="71" customFormat="1"/>
    <row r="261" s="71" customFormat="1"/>
    <row r="262" s="71" customFormat="1"/>
    <row r="263" s="71" customFormat="1"/>
    <row r="264" s="71" customFormat="1"/>
    <row r="265" s="71" customFormat="1"/>
    <row r="266" s="71" customFormat="1"/>
    <row r="267" s="71" customFormat="1"/>
    <row r="268" s="71" customFormat="1"/>
    <row r="269" s="71" customFormat="1"/>
    <row r="270" s="71" customFormat="1"/>
    <row r="271" s="71" customFormat="1"/>
    <row r="272" s="71" customFormat="1"/>
    <row r="273" s="71" customFormat="1"/>
    <row r="274" s="71" customFormat="1"/>
    <row r="275" s="71" customFormat="1"/>
    <row r="276" s="71" customFormat="1"/>
    <row r="277" s="71" customFormat="1"/>
    <row r="278" s="71" customFormat="1"/>
    <row r="279" s="71" customFormat="1"/>
    <row r="280" s="71" customFormat="1"/>
    <row r="281" s="71" customFormat="1"/>
    <row r="282" s="71" customFormat="1"/>
    <row r="283" s="71" customFormat="1"/>
    <row r="284" s="71" customFormat="1"/>
    <row r="285" s="71" customFormat="1"/>
    <row r="286" s="71" customFormat="1"/>
    <row r="287" s="71" customFormat="1"/>
    <row r="288" s="71" customFormat="1"/>
    <row r="289" s="71" customFormat="1"/>
    <row r="290" s="71" customFormat="1"/>
    <row r="291" s="71" customFormat="1"/>
    <row r="292" s="71" customFormat="1"/>
    <row r="293" s="71" customFormat="1"/>
    <row r="294" s="71" customFormat="1"/>
    <row r="295" s="71" customFormat="1"/>
    <row r="296" s="71" customFormat="1"/>
    <row r="297" s="71" customFormat="1"/>
    <row r="298" s="71" customFormat="1"/>
    <row r="299" s="71" customFormat="1"/>
    <row r="300" s="71" customFormat="1"/>
    <row r="301" s="71" customFormat="1"/>
    <row r="302" s="71" customFormat="1"/>
    <row r="303" s="71" customFormat="1"/>
    <row r="304" s="71" customFormat="1"/>
    <row r="305" s="71" customFormat="1"/>
    <row r="306" s="71" customFormat="1"/>
    <row r="307" s="71" customFormat="1"/>
    <row r="308" s="71" customFormat="1"/>
    <row r="309" s="71" customFormat="1"/>
    <row r="310" s="71" customFormat="1"/>
    <row r="311" s="71" customFormat="1"/>
    <row r="312" s="71" customFormat="1"/>
    <row r="313" s="71" customFormat="1"/>
    <row r="314" s="71" customFormat="1"/>
    <row r="315" s="71" customFormat="1"/>
    <row r="316" s="71" customFormat="1"/>
    <row r="317" s="71" customFormat="1"/>
    <row r="318" s="71" customFormat="1"/>
    <row r="319" s="71" customFormat="1"/>
    <row r="320" s="71" customFormat="1"/>
    <row r="321" s="71" customFormat="1"/>
    <row r="322" s="71" customFormat="1"/>
    <row r="323" s="71" customFormat="1"/>
    <row r="324" s="71" customFormat="1"/>
    <row r="325" s="71" customFormat="1"/>
    <row r="326" s="71" customFormat="1"/>
    <row r="327" s="71" customFormat="1"/>
    <row r="328" s="71" customFormat="1"/>
    <row r="329" s="71" customFormat="1"/>
    <row r="330" s="71" customFormat="1"/>
    <row r="331" s="71" customFormat="1"/>
    <row r="332" s="71" customFormat="1"/>
    <row r="333" s="71" customFormat="1"/>
    <row r="334" s="71" customFormat="1"/>
    <row r="335" s="71" customFormat="1"/>
    <row r="336" s="71" customFormat="1"/>
    <row r="337" s="71" customFormat="1"/>
    <row r="338" s="71" customFormat="1"/>
    <row r="339" s="71" customFormat="1"/>
    <row r="340" s="71" customFormat="1"/>
    <row r="341" s="71" customFormat="1"/>
    <row r="342" s="71" customFormat="1"/>
    <row r="343" s="71" customFormat="1"/>
    <row r="344" s="71" customFormat="1"/>
    <row r="345" s="71" customFormat="1"/>
    <row r="346" s="71" customFormat="1"/>
    <row r="347" s="71" customFormat="1"/>
    <row r="348" s="71" customFormat="1"/>
    <row r="349" s="71" customFormat="1"/>
    <row r="350" s="71" customFormat="1"/>
    <row r="351" s="71" customFormat="1"/>
    <row r="352" s="71" customFormat="1"/>
    <row r="353" s="71" customFormat="1"/>
    <row r="354" s="71" customFormat="1"/>
    <row r="355" s="71" customFormat="1"/>
    <row r="356" s="71" customFormat="1"/>
    <row r="357" s="71" customFormat="1"/>
    <row r="358" s="71" customFormat="1"/>
    <row r="359" s="71" customFormat="1"/>
    <row r="360" s="71" customFormat="1"/>
    <row r="361" s="71" customFormat="1"/>
    <row r="362" s="71" customFormat="1"/>
    <row r="363" s="71" customFormat="1"/>
    <row r="364" s="71" customFormat="1"/>
    <row r="365" s="71" customFormat="1"/>
    <row r="366" s="71" customFormat="1"/>
    <row r="367" s="71" customFormat="1"/>
    <row r="368" s="71" customFormat="1"/>
    <row r="369" s="71" customFormat="1"/>
    <row r="370" s="71" customFormat="1"/>
    <row r="371" s="71" customFormat="1"/>
    <row r="372" s="71" customFormat="1"/>
    <row r="373" s="71" customFormat="1"/>
    <row r="374" s="71" customFormat="1"/>
    <row r="375" s="71" customFormat="1"/>
    <row r="376" s="71" customFormat="1"/>
    <row r="377" s="71" customFormat="1"/>
    <row r="378" s="71" customFormat="1"/>
    <row r="379" s="71" customFormat="1"/>
    <row r="380" s="71" customFormat="1"/>
    <row r="381" s="71" customFormat="1"/>
    <row r="382" s="71" customFormat="1"/>
    <row r="383" s="71" customFormat="1"/>
    <row r="384" s="71" customFormat="1"/>
    <row r="385" s="71" customFormat="1"/>
    <row r="386" s="71" customFormat="1"/>
    <row r="387" s="71" customFormat="1"/>
    <row r="388" s="71" customFormat="1"/>
    <row r="389" s="71" customFormat="1"/>
    <row r="390" s="71" customFormat="1"/>
    <row r="391" s="71" customFormat="1"/>
    <row r="392" s="71" customFormat="1"/>
    <row r="393" s="71" customFormat="1"/>
    <row r="394" s="71" customFormat="1"/>
    <row r="395" s="71" customFormat="1"/>
    <row r="396" s="71" customFormat="1"/>
    <row r="397" s="71" customFormat="1"/>
    <row r="398" s="71" customFormat="1"/>
    <row r="399" s="71" customFormat="1"/>
  </sheetData>
  <sheetProtection password="9929" sheet="1" objects="1" scenarios="1"/>
  <mergeCells count="2">
    <mergeCell ref="A1:C1"/>
    <mergeCell ref="A2:H2"/>
  </mergeCells>
  <pageMargins left="0.7" right="0.7" top="0.75" bottom="0.75" header="0.3" footer="0.3"/>
  <pageSetup paperSize="8"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36</vt:i4>
      </vt:variant>
    </vt:vector>
  </HeadingPairs>
  <TitlesOfParts>
    <vt:vector size="59" baseType="lpstr">
      <vt:lpstr>HIDDEN</vt:lpstr>
      <vt:lpstr>Dati par projektu, instrukcija</vt:lpstr>
      <vt:lpstr>1.1 DL budžets-iesniedzējam</vt:lpstr>
      <vt:lpstr>1.2 DL budžets-1.partneru tipam</vt:lpstr>
      <vt:lpstr>1.3 DL budžets-2.partneru tipam</vt:lpstr>
      <vt:lpstr>2. DL invest.n.pl.BEZ pr.</vt:lpstr>
      <vt:lpstr>3. DL invest.n.pl.AR pr.</vt:lpstr>
      <vt:lpstr>4.DL Finansiālā ilgtspēja</vt:lpstr>
      <vt:lpstr>5. DL soc.econom. analīze</vt:lpstr>
      <vt:lpstr>6.DL  jut. analīze-Inv.</vt:lpstr>
      <vt:lpstr>7.DL jut. analīze-Soc.</vt:lpstr>
      <vt:lpstr>8. AL budžets kopā</vt:lpstr>
      <vt:lpstr>9. AL alternatīvu anal.</vt:lpstr>
      <vt:lpstr>10. AL soc.ekonom. anal.</vt:lpstr>
      <vt:lpstr>11. RL Kapitāla naudas plūsma</vt:lpstr>
      <vt:lpstr>12. RL Investīciju n.pl.</vt:lpstr>
      <vt:lpstr>13. RL Sociālekonomiskā an.</vt:lpstr>
      <vt:lpstr>Neparedzētās izmaksas</vt:lpstr>
      <vt:lpstr>14. Kontroles lapa</vt:lpstr>
      <vt:lpstr>15. PIV 2.pielikums Fin. plāns</vt:lpstr>
      <vt:lpstr>16. PIV 3.pielikums</vt:lpstr>
      <vt:lpstr>17.PIV 4. pielikums finanšu an.</vt:lpstr>
      <vt:lpstr>18. PIV 4.pielikums Ekonom. an.</vt:lpstr>
      <vt:lpstr>'1.1 DL budžets-iesniedzējam'!atbalsts</vt:lpstr>
      <vt:lpstr>'1.2 DL budžets-1.partneru tipam'!atbalsts</vt:lpstr>
      <vt:lpstr>'1.3 DL budžets-2.partneru tipam'!atbalsts</vt:lpstr>
      <vt:lpstr>atbalsts</vt:lpstr>
      <vt:lpstr>iesniedzejs</vt:lpstr>
      <vt:lpstr>'Dati par projektu, instrukcija'!LŪDZU_IZVĒLIETIES</vt:lpstr>
      <vt:lpstr>men</vt:lpstr>
      <vt:lpstr>Nozare</vt:lpstr>
      <vt:lpstr>nozare1</vt:lpstr>
      <vt:lpstr>nozareIZV</vt:lpstr>
      <vt:lpstr>pasv1</vt:lpstr>
      <vt:lpstr>pasvaldibas</vt:lpstr>
      <vt:lpstr>HIDDEN!Personāla_atlīdzība</vt:lpstr>
      <vt:lpstr>'1.1 DL budžets-iesniedzējam'!Print_Area</vt:lpstr>
      <vt:lpstr>'1.2 DL budžets-1.partneru tipam'!Print_Area</vt:lpstr>
      <vt:lpstr>'1.3 DL budžets-2.partneru tipam'!Print_Area</vt:lpstr>
      <vt:lpstr>'10. AL soc.ekonom. anal.'!Print_Area</vt:lpstr>
      <vt:lpstr>'11. RL Kapitāla naudas plūsma'!Print_Area</vt:lpstr>
      <vt:lpstr>'12. RL Investīciju n.pl.'!Print_Area</vt:lpstr>
      <vt:lpstr>'13. RL Sociālekonomiskā an.'!Print_Area</vt:lpstr>
      <vt:lpstr>'14. Kontroles lapa'!Print_Area</vt:lpstr>
      <vt:lpstr>'15. PIV 2.pielikums Fin. plāns'!Print_Area</vt:lpstr>
      <vt:lpstr>'16. PIV 3.pielikums'!Print_Area</vt:lpstr>
      <vt:lpstr>'17.PIV 4. pielikums finanšu an.'!Print_Area</vt:lpstr>
      <vt:lpstr>'18. PIV 4.pielikums Ekonom. an.'!Print_Area</vt:lpstr>
      <vt:lpstr>'2. DL invest.n.pl.BEZ pr.'!Print_Area</vt:lpstr>
      <vt:lpstr>'3. DL invest.n.pl.AR pr.'!Print_Area</vt:lpstr>
      <vt:lpstr>'4.DL Finansiālā ilgtspēja'!Print_Area</vt:lpstr>
      <vt:lpstr>'5. DL soc.econom. analīze'!Print_Area</vt:lpstr>
      <vt:lpstr>'6.DL  jut. analīze-Inv.'!Print_Area</vt:lpstr>
      <vt:lpstr>'7.DL jut. analīze-Soc.'!Print_Area</vt:lpstr>
      <vt:lpstr>'8. AL budžets kopā'!Print_Area</vt:lpstr>
      <vt:lpstr>'9. AL alternatīvu anal.'!Print_Area</vt:lpstr>
      <vt:lpstr>'Dati par projektu, instrukcija'!Print_Area</vt:lpstr>
      <vt:lpstr>SAM</vt:lpstr>
      <vt:lpstr>vlook1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Ritvars Timermanis</dc:creator>
  <cp:lastModifiedBy>RitvarsTimermanis</cp:lastModifiedBy>
  <cp:lastPrinted>2016-05-18T20:43:08Z</cp:lastPrinted>
  <dcterms:created xsi:type="dcterms:W3CDTF">2006-03-10T11:25:13Z</dcterms:created>
  <dcterms:modified xsi:type="dcterms:W3CDTF">2016-07-15T08:28:30Z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