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465" windowWidth="14805" windowHeight="7650"/>
  </bookViews>
  <sheets>
    <sheet name="Datu statusa tabula" sheetId="2" r:id="rId1"/>
  </sheets>
  <calcPr calcId="152511"/>
</workbook>
</file>

<file path=xl/calcChain.xml><?xml version="1.0" encoding="utf-8"?>
<calcChain xmlns="http://schemas.openxmlformats.org/spreadsheetml/2006/main">
  <c r="A7" i="2" l="1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3" i="2"/>
  <c r="A34" i="2"/>
  <c r="A35" i="2"/>
  <c r="A36" i="2"/>
  <c r="A37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6" i="2"/>
  <c r="F82" i="2"/>
  <c r="A82" i="2" s="1"/>
  <c r="S96" i="2" l="1"/>
  <c r="S95" i="2"/>
  <c r="S94" i="2"/>
  <c r="S93" i="2"/>
  <c r="S92" i="2"/>
  <c r="S91" i="2"/>
  <c r="S90" i="2"/>
  <c r="S89" i="2"/>
  <c r="S88" i="2"/>
  <c r="S87" i="2"/>
  <c r="S86" i="2"/>
  <c r="S85" i="2"/>
  <c r="S84" i="2"/>
  <c r="S83" i="2"/>
  <c r="S82" i="2"/>
  <c r="S81" i="2"/>
  <c r="S80" i="2"/>
  <c r="S79" i="2"/>
  <c r="S78" i="2"/>
  <c r="S77" i="2"/>
  <c r="S76" i="2"/>
  <c r="S75" i="2"/>
  <c r="S74" i="2"/>
  <c r="S73" i="2"/>
  <c r="S72" i="2"/>
  <c r="S71" i="2"/>
  <c r="S70" i="2"/>
  <c r="S69" i="2"/>
  <c r="S68" i="2"/>
  <c r="S67" i="2"/>
  <c r="S66" i="2"/>
  <c r="S65" i="2"/>
  <c r="S64" i="2"/>
  <c r="S63" i="2"/>
  <c r="S62" i="2"/>
  <c r="S61" i="2"/>
  <c r="S60" i="2"/>
  <c r="S59" i="2"/>
  <c r="S58" i="2"/>
  <c r="S57" i="2"/>
  <c r="S56" i="2"/>
  <c r="S55" i="2"/>
  <c r="S54" i="2"/>
  <c r="S53" i="2"/>
  <c r="S52" i="2"/>
  <c r="S51" i="2"/>
  <c r="S50" i="2"/>
  <c r="S49" i="2"/>
  <c r="S48" i="2"/>
  <c r="S47" i="2"/>
  <c r="S46" i="2"/>
  <c r="S45" i="2"/>
  <c r="S44" i="2"/>
  <c r="S43" i="2"/>
  <c r="S42" i="2"/>
  <c r="S41" i="2"/>
  <c r="S40" i="2"/>
  <c r="S39" i="2"/>
  <c r="S37" i="2"/>
  <c r="S36" i="2"/>
  <c r="S35" i="2"/>
  <c r="S34" i="2"/>
  <c r="S33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7" i="2"/>
  <c r="S6" i="2"/>
  <c r="U96" i="2"/>
  <c r="U95" i="2"/>
  <c r="U94" i="2"/>
  <c r="U93" i="2"/>
  <c r="U92" i="2"/>
  <c r="U91" i="2"/>
  <c r="U90" i="2"/>
  <c r="U89" i="2"/>
  <c r="U88" i="2"/>
  <c r="U87" i="2"/>
  <c r="U86" i="2"/>
  <c r="U85" i="2"/>
  <c r="U84" i="2"/>
  <c r="U83" i="2"/>
  <c r="U82" i="2"/>
  <c r="U81" i="2"/>
  <c r="U80" i="2"/>
  <c r="U79" i="2"/>
  <c r="U78" i="2"/>
  <c r="U77" i="2"/>
  <c r="U76" i="2"/>
  <c r="U75" i="2"/>
  <c r="U74" i="2"/>
  <c r="U73" i="2"/>
  <c r="U72" i="2"/>
  <c r="U71" i="2"/>
  <c r="U70" i="2"/>
  <c r="U69" i="2"/>
  <c r="U68" i="2"/>
  <c r="U67" i="2"/>
  <c r="U66" i="2"/>
  <c r="U65" i="2"/>
  <c r="U64" i="2"/>
  <c r="U63" i="2"/>
  <c r="U62" i="2"/>
  <c r="U61" i="2"/>
  <c r="U60" i="2"/>
  <c r="U59" i="2"/>
  <c r="U58" i="2"/>
  <c r="U57" i="2"/>
  <c r="U56" i="2"/>
  <c r="U55" i="2"/>
  <c r="U54" i="2"/>
  <c r="U53" i="2"/>
  <c r="U52" i="2"/>
  <c r="U51" i="2"/>
  <c r="U50" i="2"/>
  <c r="U49" i="2"/>
  <c r="U48" i="2"/>
  <c r="U47" i="2"/>
  <c r="U46" i="2"/>
  <c r="U45" i="2"/>
  <c r="U44" i="2"/>
  <c r="U43" i="2"/>
  <c r="U42" i="2"/>
  <c r="U41" i="2"/>
  <c r="U40" i="2"/>
  <c r="U39" i="2"/>
  <c r="U37" i="2"/>
  <c r="U36" i="2"/>
  <c r="U35" i="2"/>
  <c r="U34" i="2"/>
  <c r="U33" i="2"/>
  <c r="U31" i="2"/>
  <c r="U30" i="2"/>
  <c r="U29" i="2"/>
  <c r="U28" i="2"/>
  <c r="U27" i="2"/>
  <c r="U26" i="2"/>
  <c r="U25" i="2"/>
  <c r="U24" i="2"/>
  <c r="U23" i="2"/>
  <c r="U22" i="2"/>
  <c r="U21" i="2"/>
  <c r="U20" i="2"/>
  <c r="U19" i="2"/>
  <c r="U18" i="2"/>
  <c r="U17" i="2"/>
  <c r="U16" i="2"/>
  <c r="U15" i="2"/>
  <c r="U14" i="2"/>
  <c r="U13" i="2"/>
  <c r="U12" i="2"/>
  <c r="U11" i="2"/>
  <c r="U10" i="2"/>
  <c r="U9" i="2"/>
  <c r="U7" i="2"/>
  <c r="U6" i="2"/>
  <c r="V96" i="2"/>
  <c r="V95" i="2"/>
  <c r="V94" i="2"/>
  <c r="V93" i="2"/>
  <c r="V92" i="2"/>
  <c r="V91" i="2"/>
  <c r="V90" i="2"/>
  <c r="V89" i="2"/>
  <c r="V88" i="2"/>
  <c r="V87" i="2"/>
  <c r="V86" i="2"/>
  <c r="V85" i="2"/>
  <c r="V84" i="2"/>
  <c r="V83" i="2"/>
  <c r="V82" i="2"/>
  <c r="V81" i="2"/>
  <c r="V80" i="2"/>
  <c r="V79" i="2"/>
  <c r="V78" i="2"/>
  <c r="V77" i="2"/>
  <c r="V76" i="2"/>
  <c r="V75" i="2"/>
  <c r="V74" i="2"/>
  <c r="V73" i="2"/>
  <c r="V72" i="2"/>
  <c r="V71" i="2"/>
  <c r="V70" i="2"/>
  <c r="V69" i="2"/>
  <c r="V68" i="2"/>
  <c r="V67" i="2"/>
  <c r="V66" i="2"/>
  <c r="V65" i="2"/>
  <c r="V64" i="2"/>
  <c r="V63" i="2"/>
  <c r="V62" i="2"/>
  <c r="V61" i="2"/>
  <c r="V60" i="2"/>
  <c r="V59" i="2"/>
  <c r="V58" i="2"/>
  <c r="V57" i="2"/>
  <c r="V56" i="2"/>
  <c r="V55" i="2"/>
  <c r="V54" i="2"/>
  <c r="V53" i="2"/>
  <c r="V52" i="2"/>
  <c r="V51" i="2"/>
  <c r="V50" i="2"/>
  <c r="V49" i="2"/>
  <c r="V48" i="2"/>
  <c r="V47" i="2"/>
  <c r="V46" i="2"/>
  <c r="V45" i="2"/>
  <c r="V44" i="2"/>
  <c r="V43" i="2"/>
  <c r="V42" i="2"/>
  <c r="V41" i="2"/>
  <c r="V40" i="2"/>
  <c r="V39" i="2"/>
  <c r="V38" i="2"/>
  <c r="V37" i="2"/>
  <c r="V36" i="2"/>
  <c r="V35" i="2"/>
  <c r="V34" i="2"/>
  <c r="V33" i="2"/>
  <c r="V31" i="2"/>
  <c r="V30" i="2"/>
  <c r="V29" i="2"/>
  <c r="V28" i="2"/>
  <c r="V27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12" i="2"/>
  <c r="V11" i="2"/>
  <c r="V10" i="2"/>
  <c r="V9" i="2"/>
  <c r="V7" i="2"/>
  <c r="V6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7" i="2"/>
  <c r="K6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7" i="2"/>
  <c r="J36" i="2"/>
  <c r="J35" i="2"/>
  <c r="J34" i="2"/>
  <c r="J33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7" i="2"/>
  <c r="J6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7" i="2"/>
  <c r="H36" i="2"/>
  <c r="H35" i="2"/>
  <c r="H34" i="2"/>
  <c r="H33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7" i="2"/>
  <c r="H6" i="2"/>
  <c r="W98" i="2" l="1"/>
  <c r="T98" i="2"/>
  <c r="R98" i="2"/>
  <c r="O98" i="2"/>
  <c r="N98" i="2"/>
  <c r="M98" i="2"/>
  <c r="L98" i="2"/>
  <c r="I98" i="2"/>
  <c r="G98" i="2"/>
  <c r="V98" i="2" l="1"/>
  <c r="K98" i="2"/>
  <c r="P38" i="2"/>
  <c r="P98" i="2" s="1"/>
  <c r="E38" i="2"/>
  <c r="F38" i="2" l="1"/>
  <c r="A38" i="2" s="1"/>
  <c r="A97" i="2" s="1"/>
  <c r="E97" i="2"/>
  <c r="Q38" i="2"/>
  <c r="Q98" i="2" s="1"/>
  <c r="E98" i="2"/>
  <c r="F97" i="2" l="1"/>
  <c r="S38" i="2"/>
  <c r="U38" i="2"/>
  <c r="H38" i="2"/>
  <c r="J38" i="2"/>
  <c r="U98" i="2"/>
  <c r="S98" i="2"/>
  <c r="F98" i="2" l="1"/>
  <c r="J98" i="2" l="1"/>
  <c r="H98" i="2"/>
</calcChain>
</file>

<file path=xl/comments1.xml><?xml version="1.0" encoding="utf-8"?>
<comments xmlns="http://schemas.openxmlformats.org/spreadsheetml/2006/main">
  <authors>
    <author>Author</author>
  </authors>
  <commentList>
    <comment ref="D2" authorId="0" shapeId="0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Saskaņā ar VARAM datiem par "Noslēguma maksājuma veikšanas datums"
Faktisko_pieslēgumu_reģistrs_3.5.1.1.
Ja projekts turpinās vai/un nav norādīts, tad norādīts 2015.gads, t.i. gads, kad visiem 2007.-2013.g. plānošanas perioda projektiem jābūt realizētiem.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ņemta vērā projekta ietekme</t>
        </r>
      </text>
    </comment>
  </commentList>
</comments>
</file>

<file path=xl/sharedStrings.xml><?xml version="1.0" encoding="utf-8"?>
<sst xmlns="http://schemas.openxmlformats.org/spreadsheetml/2006/main" count="146" uniqueCount="123">
  <si>
    <t>%</t>
  </si>
  <si>
    <t>Iedzīvotāju skaits</t>
  </si>
  <si>
    <t>CE&gt;100 000</t>
  </si>
  <si>
    <t>Rīga</t>
  </si>
  <si>
    <t>Daugavpils</t>
  </si>
  <si>
    <t>100 000&gt;CE&gt;10 000</t>
  </si>
  <si>
    <t>Liepāja</t>
  </si>
  <si>
    <t>Jelgava</t>
  </si>
  <si>
    <t>Ventspils</t>
  </si>
  <si>
    <t>Rēzekne</t>
  </si>
  <si>
    <t>Jēkabpils</t>
  </si>
  <si>
    <t>Jūrmala</t>
  </si>
  <si>
    <t>Valmiera</t>
  </si>
  <si>
    <t>Ogre</t>
  </si>
  <si>
    <t>Tukums</t>
  </si>
  <si>
    <t>Cēsis</t>
  </si>
  <si>
    <t>Salaspils</t>
  </si>
  <si>
    <t>Talsi</t>
  </si>
  <si>
    <t>Olaine</t>
  </si>
  <si>
    <t>Ķekava</t>
  </si>
  <si>
    <t>Kuldīga</t>
  </si>
  <si>
    <t>Saldus</t>
  </si>
  <si>
    <t>Sigulda</t>
  </si>
  <si>
    <t>Krāslava</t>
  </si>
  <si>
    <t>Dobele</t>
  </si>
  <si>
    <t>Bauska</t>
  </si>
  <si>
    <t>Madona</t>
  </si>
  <si>
    <t>Limbaži</t>
  </si>
  <si>
    <t>Gulbene</t>
  </si>
  <si>
    <t>10 000&gt;CE&gt;2 000</t>
  </si>
  <si>
    <t>Mārupe</t>
  </si>
  <si>
    <t>Preiļi</t>
  </si>
  <si>
    <t>Cesvaine</t>
  </si>
  <si>
    <t>Salacgrīva</t>
  </si>
  <si>
    <t>Ludza</t>
  </si>
  <si>
    <t>Alūksne</t>
  </si>
  <si>
    <t>Līvāni</t>
  </si>
  <si>
    <t>Aizkraukle</t>
  </si>
  <si>
    <t>Balvi</t>
  </si>
  <si>
    <t>Lielvārde</t>
  </si>
  <si>
    <t>Smiltene</t>
  </si>
  <si>
    <t>Valka</t>
  </si>
  <si>
    <t>Saulkrasti</t>
  </si>
  <si>
    <t>Aizpute</t>
  </si>
  <si>
    <t>Ādaži</t>
  </si>
  <si>
    <t>Iecava</t>
  </si>
  <si>
    <t>Kandava</t>
  </si>
  <si>
    <t>Grobiņa</t>
  </si>
  <si>
    <t>Baloži</t>
  </si>
  <si>
    <t>Babīte</t>
  </si>
  <si>
    <t>Pļaviņas</t>
  </si>
  <si>
    <t>Vangaži</t>
  </si>
  <si>
    <t>Viļāni</t>
  </si>
  <si>
    <t>Rūjiena</t>
  </si>
  <si>
    <t>Brocēni</t>
  </si>
  <si>
    <t>Carnikava</t>
  </si>
  <si>
    <t>Skrīveri</t>
  </si>
  <si>
    <t>Auce</t>
  </si>
  <si>
    <t>Ozolnieki</t>
  </si>
  <si>
    <t>Ilūkste</t>
  </si>
  <si>
    <t>Baldone</t>
  </si>
  <si>
    <t>Koknese</t>
  </si>
  <si>
    <t>Roja</t>
  </si>
  <si>
    <t>Jaunolaine</t>
  </si>
  <si>
    <t>Malta</t>
  </si>
  <si>
    <t>Skrunda</t>
  </si>
  <si>
    <t>Dagda</t>
  </si>
  <si>
    <t>Priekule</t>
  </si>
  <si>
    <t>Priekuļi</t>
  </si>
  <si>
    <t>Kārsava</t>
  </si>
  <si>
    <t>Liepa</t>
  </si>
  <si>
    <t>Ikšķile</t>
  </si>
  <si>
    <t>Ulbroka</t>
  </si>
  <si>
    <t>Vecumnieki</t>
  </si>
  <si>
    <t>Ērgļi</t>
  </si>
  <si>
    <t>Ķegums</t>
  </si>
  <si>
    <t>Varakļāni</t>
  </si>
  <si>
    <t>Mālpils</t>
  </si>
  <si>
    <t>Jaunjelgava</t>
  </si>
  <si>
    <t>Ugāle</t>
  </si>
  <si>
    <t>Dundaga</t>
  </si>
  <si>
    <t>Kalnciems</t>
  </si>
  <si>
    <t>Vaiņode</t>
  </si>
  <si>
    <t>Viesīte</t>
  </si>
  <si>
    <t>Lubāna</t>
  </si>
  <si>
    <t>Zilupe</t>
  </si>
  <si>
    <t>Stende</t>
  </si>
  <si>
    <t>Viļaka</t>
  </si>
  <si>
    <t>Mazsalaca</t>
  </si>
  <si>
    <t>Aloja</t>
  </si>
  <si>
    <t>Īslīce</t>
  </si>
  <si>
    <t>Jaunpiebalga</t>
  </si>
  <si>
    <t>Baltezers</t>
  </si>
  <si>
    <t>Līgatne</t>
  </si>
  <si>
    <t>Pakalpojumu  sniegšanas teritorija</t>
  </si>
  <si>
    <t>Iedzīvotāju skaits aglomerācijas teritorijā iekļautajās apdzīvotajās vietās</t>
  </si>
  <si>
    <t>Plānošanas perioda 2007.-2014.g. projektu pabeigšanas gads</t>
  </si>
  <si>
    <t>Pieslēgumu atbilstība pārklājumam</t>
  </si>
  <si>
    <t>Iedzīvotāju skaits apkalpošanas  teritorijā iekļautajās apdzīvotajās vietās</t>
  </si>
  <si>
    <r>
      <t>Faktiskie CKS izmantotāji 
(</t>
    </r>
    <r>
      <rPr>
        <b/>
        <i/>
        <sz val="8"/>
        <color theme="1"/>
        <rFont val="Calibri"/>
        <family val="2"/>
        <scheme val="minor"/>
      </rPr>
      <t>Pieslēgums</t>
    </r>
    <r>
      <rPr>
        <sz val="8"/>
        <color theme="1"/>
        <rFont val="Calibri"/>
        <family val="2"/>
        <scheme val="minor"/>
      </rPr>
      <t>)</t>
    </r>
  </si>
  <si>
    <r>
      <t>CKS pakalpojumu pieejamība 
(</t>
    </r>
    <r>
      <rPr>
        <b/>
        <i/>
        <sz val="8"/>
        <color theme="1"/>
        <rFont val="Calibri"/>
        <family val="2"/>
        <scheme val="minor"/>
      </rPr>
      <t>Pārklājums</t>
    </r>
    <r>
      <rPr>
        <sz val="8"/>
        <color theme="1"/>
        <rFont val="Calibri"/>
        <family val="2"/>
        <scheme val="minor"/>
      </rPr>
      <t>)</t>
    </r>
  </si>
  <si>
    <r>
      <t xml:space="preserve">Ar izvedamām cisternām apkalpoto iedzīvotāju skaits </t>
    </r>
    <r>
      <rPr>
        <u/>
        <sz val="8"/>
        <color theme="1"/>
        <rFont val="Calibri"/>
        <family val="2"/>
        <scheme val="minor"/>
      </rPr>
      <t>aglomerācijā</t>
    </r>
  </si>
  <si>
    <r>
      <t xml:space="preserve">Iedzīvotāju skaits </t>
    </r>
    <r>
      <rPr>
        <u/>
        <sz val="8"/>
        <color theme="1"/>
        <rFont val="Calibri"/>
        <family val="2"/>
        <scheme val="minor"/>
      </rPr>
      <t>aglomerācijā</t>
    </r>
    <r>
      <rPr>
        <sz val="8"/>
        <color theme="1"/>
        <rFont val="Calibri"/>
        <family val="2"/>
        <scheme val="minor"/>
      </rPr>
      <t>, kas izmanto individuālās NAI</t>
    </r>
  </si>
  <si>
    <r>
      <t>Gruntsūdeņu (t.sk. arī notekūdeņu) nekontrolēta infiltrācija CKS, m</t>
    </r>
    <r>
      <rPr>
        <vertAlign val="superscript"/>
        <sz val="8"/>
        <color theme="1"/>
        <rFont val="Calibri"/>
        <family val="2"/>
        <scheme val="minor"/>
      </rPr>
      <t>3</t>
    </r>
    <r>
      <rPr>
        <sz val="8"/>
        <color theme="1"/>
        <rFont val="Calibri"/>
        <family val="2"/>
        <scheme val="minor"/>
      </rPr>
      <t xml:space="preserve"> diennaktī</t>
    </r>
  </si>
  <si>
    <r>
      <t>Decentralizētajās notekūdeņu savākšanas sistēmās radīto notekūdeņu daudzums, m</t>
    </r>
    <r>
      <rPr>
        <vertAlign val="superscript"/>
        <sz val="8"/>
        <color theme="1"/>
        <rFont val="Calibri"/>
        <family val="2"/>
        <scheme val="minor"/>
      </rPr>
      <t>3</t>
    </r>
    <r>
      <rPr>
        <sz val="8"/>
        <color theme="1"/>
        <rFont val="Calibri"/>
        <family val="2"/>
        <scheme val="minor"/>
      </rPr>
      <t xml:space="preserve"> diennaktī</t>
    </r>
  </si>
  <si>
    <r>
      <t>Faktiskie CŪS izmantotāji 
(</t>
    </r>
    <r>
      <rPr>
        <b/>
        <i/>
        <sz val="8"/>
        <color theme="1"/>
        <rFont val="Calibri"/>
        <family val="2"/>
        <scheme val="minor"/>
      </rPr>
      <t>Pieslēgums</t>
    </r>
    <r>
      <rPr>
        <sz val="8"/>
        <color theme="1"/>
        <rFont val="Calibri"/>
        <family val="2"/>
        <scheme val="minor"/>
      </rPr>
      <t>)</t>
    </r>
  </si>
  <si>
    <r>
      <t>CŪS pakalpojumu pieejamība 
(</t>
    </r>
    <r>
      <rPr>
        <b/>
        <i/>
        <sz val="8"/>
        <color theme="1"/>
        <rFont val="Calibri"/>
        <family val="2"/>
        <scheme val="minor"/>
      </rPr>
      <t>Pārklājums</t>
    </r>
    <r>
      <rPr>
        <sz val="8"/>
        <color theme="1"/>
        <rFont val="Calibri"/>
        <family val="2"/>
        <scheme val="minor"/>
      </rPr>
      <t>)</t>
    </r>
  </si>
  <si>
    <r>
      <t>Ūdens zudumi, m</t>
    </r>
    <r>
      <rPr>
        <vertAlign val="superscript"/>
        <sz val="8"/>
        <color theme="1"/>
        <rFont val="Calibri"/>
        <family val="2"/>
        <scheme val="minor"/>
      </rPr>
      <t>3</t>
    </r>
    <r>
      <rPr>
        <sz val="8"/>
        <color theme="1"/>
        <rFont val="Calibri"/>
        <family val="2"/>
        <scheme val="minor"/>
      </rPr>
      <t xml:space="preserve"> gadā</t>
    </r>
  </si>
  <si>
    <r>
      <t>m</t>
    </r>
    <r>
      <rPr>
        <vertAlign val="superscript"/>
        <sz val="8"/>
        <color theme="1"/>
        <rFont val="Calibri"/>
        <family val="2"/>
        <scheme val="minor"/>
      </rPr>
      <t>3</t>
    </r>
    <r>
      <rPr>
        <sz val="8"/>
        <color theme="1"/>
        <rFont val="Calibri"/>
        <family val="2"/>
        <scheme val="minor"/>
      </rPr>
      <t>/dnn</t>
    </r>
  </si>
  <si>
    <r>
      <t>m</t>
    </r>
    <r>
      <rPr>
        <vertAlign val="superscript"/>
        <sz val="8"/>
        <color theme="1"/>
        <rFont val="Calibri"/>
        <family val="2"/>
        <scheme val="minor"/>
      </rPr>
      <t>3</t>
    </r>
    <r>
      <rPr>
        <sz val="8"/>
        <color theme="1"/>
        <rFont val="Calibri"/>
        <family val="2"/>
        <scheme val="minor"/>
      </rPr>
      <t>/gadā</t>
    </r>
  </si>
  <si>
    <t xml:space="preserve"> - datus ievada SIA "Konsorts"</t>
  </si>
  <si>
    <t xml:space="preserve"> - aprēķins</t>
  </si>
  <si>
    <t xml:space="preserve"> - dati iegūti no monitoringa anketām</t>
  </si>
  <si>
    <t>KOPĀ:</t>
  </si>
  <si>
    <t>2014/2015</t>
  </si>
  <si>
    <r>
      <t xml:space="preserve">Aktuālais iedzīvotāju skaits </t>
    </r>
    <r>
      <rPr>
        <b/>
        <u/>
        <sz val="8"/>
        <color theme="1"/>
        <rFont val="Calibri"/>
        <family val="2"/>
        <charset val="186"/>
        <scheme val="minor"/>
      </rPr>
      <t>aglomerācijā</t>
    </r>
  </si>
  <si>
    <r>
      <t xml:space="preserve">Aktuālais iedzīvotāju skaits </t>
    </r>
    <r>
      <rPr>
        <b/>
        <u/>
        <sz val="8"/>
        <color theme="1"/>
        <rFont val="Calibri"/>
        <family val="2"/>
        <charset val="186"/>
        <scheme val="minor"/>
      </rPr>
      <t>apkalpošanas teritorijā</t>
    </r>
  </si>
  <si>
    <t>Gads, uz kuru norādīts iedzīvotāju skaits monitoringa anketā</t>
  </si>
  <si>
    <t>saņemto anketu skaits</t>
  </si>
  <si>
    <t>Saņemto anketu skaits</t>
  </si>
  <si>
    <t xml:space="preserve"> - anketa nav iesniegta</t>
  </si>
  <si>
    <t>Apzīmējumi:</t>
  </si>
  <si>
    <t xml:space="preserve"> - palika neatbildēti jautājumi, informācija nav skaidra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</si>
</sst>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b/>
      <sz val="9"/>
      <color indexed="81"/>
      <name val="Tahoma"/>
      <family val="2"/>
      <charset val="186"/>
    </font>
    <font>
      <sz val="9"/>
      <color indexed="81"/>
      <name val="Tahoma"/>
      <family val="2"/>
      <charset val="186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b/>
      <sz val="10"/>
      <color theme="1"/>
      <name val="Calibri"/>
      <family val="2"/>
      <charset val="186"/>
      <scheme val="minor"/>
    </font>
    <font>
      <sz val="10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u/>
      <sz val="8"/>
      <color theme="1"/>
      <name val="Calibri"/>
      <family val="2"/>
      <charset val="186"/>
      <scheme val="minor"/>
    </font>
    <font>
      <b/>
      <i/>
      <sz val="10"/>
      <color theme="1"/>
      <name val="Calibri"/>
      <family val="2"/>
      <charset val="186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64">
    <xf numFmtId="0" fontId="0" fillId="0" borderId="0" xfId="0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5" fillId="2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164" fontId="5" fillId="3" borderId="1" xfId="1" applyNumberFormat="1" applyFont="1" applyFill="1" applyBorder="1" applyAlignment="1">
      <alignment horizontal="center"/>
    </xf>
    <xf numFmtId="0" fontId="5" fillId="6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5" fillId="6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0" fontId="10" fillId="2" borderId="0" xfId="0" applyFont="1" applyFill="1"/>
    <xf numFmtId="3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165" fontId="10" fillId="2" borderId="0" xfId="0" applyNumberFormat="1" applyFont="1" applyFill="1" applyAlignment="1">
      <alignment horizontal="center"/>
    </xf>
    <xf numFmtId="0" fontId="10" fillId="0" borderId="0" xfId="0" applyFont="1"/>
    <xf numFmtId="164" fontId="10" fillId="2" borderId="0" xfId="1" applyNumberFormat="1" applyFont="1" applyFill="1" applyAlignment="1">
      <alignment horizontal="center"/>
    </xf>
    <xf numFmtId="3" fontId="11" fillId="0" borderId="1" xfId="0" applyNumberFormat="1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/>
    </xf>
    <xf numFmtId="165" fontId="5" fillId="2" borderId="0" xfId="0" applyNumberFormat="1" applyFont="1" applyFill="1" applyAlignment="1">
      <alignment horizontal="center" vertical="center" wrapText="1"/>
    </xf>
    <xf numFmtId="3" fontId="5" fillId="2" borderId="0" xfId="0" applyNumberFormat="1" applyFont="1" applyFill="1" applyAlignment="1">
      <alignment horizontal="center" vertical="center" wrapText="1"/>
    </xf>
    <xf numFmtId="0" fontId="5" fillId="7" borderId="0" xfId="0" applyFont="1" applyFill="1"/>
    <xf numFmtId="0" fontId="5" fillId="7" borderId="0" xfId="0" applyFont="1" applyFill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9" fontId="5" fillId="7" borderId="0" xfId="1" applyNumberFormat="1" applyFont="1" applyFill="1" applyAlignment="1">
      <alignment horizontal="center"/>
    </xf>
    <xf numFmtId="0" fontId="5" fillId="9" borderId="1" xfId="0" applyFont="1" applyFill="1" applyBorder="1" applyAlignment="1">
      <alignment horizontal="left"/>
    </xf>
    <xf numFmtId="0" fontId="15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5" fillId="9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center" vertical="center" wrapText="1"/>
    </xf>
    <xf numFmtId="0" fontId="12" fillId="6" borderId="8" xfId="0" applyFont="1" applyFill="1" applyBorder="1" applyAlignment="1">
      <alignment horizontal="center" vertical="center" wrapText="1"/>
    </xf>
    <xf numFmtId="0" fontId="12" fillId="6" borderId="9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left"/>
    </xf>
  </cellXfs>
  <cellStyles count="3">
    <cellStyle name="Normal" xfId="0" builtinId="0"/>
    <cellStyle name="Normal 2" xfId="2"/>
    <cellStyle name="Percent" xfId="1" builtinId="5"/>
  </cellStyles>
  <dxfs count="1">
    <dxf>
      <fill>
        <patternFill>
          <bgColor theme="8" tint="0.5999633777886288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W105"/>
  <sheetViews>
    <sheetView showGridLines="0" tabSelected="1" workbookViewId="0">
      <pane xSplit="2" ySplit="4" topLeftCell="E86" activePane="bottomRight" state="frozen"/>
      <selection pane="topRight" activeCell="B1" sqref="B1"/>
      <selection pane="bottomLeft" activeCell="A5" sqref="A5"/>
      <selection pane="bottomRight" activeCell="L110" sqref="L110"/>
    </sheetView>
  </sheetViews>
  <sheetFormatPr defaultRowHeight="12.75" outlineLevelCol="1" x14ac:dyDescent="0.2"/>
  <cols>
    <col min="1" max="1" width="5.42578125" style="2" customWidth="1" outlineLevel="1"/>
    <col min="2" max="2" width="12.42578125" style="4" customWidth="1"/>
    <col min="3" max="3" width="9.140625" style="2" hidden="1" customWidth="1" outlineLevel="1"/>
    <col min="4" max="4" width="11.7109375" style="2" customWidth="1" collapsed="1"/>
    <col min="5" max="7" width="11.7109375" style="2" customWidth="1"/>
    <col min="8" max="8" width="7.7109375" style="2" customWidth="1"/>
    <col min="9" max="9" width="11.7109375" style="2" customWidth="1"/>
    <col min="10" max="10" width="7.7109375" style="2" customWidth="1"/>
    <col min="11" max="11" width="10.7109375" style="2" customWidth="1"/>
    <col min="12" max="14" width="11.7109375" style="2" customWidth="1"/>
    <col min="15" max="15" width="13" style="2" customWidth="1"/>
    <col min="16" max="18" width="11.7109375" style="2" customWidth="1"/>
    <col min="19" max="19" width="7.7109375" style="2" customWidth="1"/>
    <col min="20" max="20" width="11.7109375" style="2" customWidth="1"/>
    <col min="21" max="21" width="7.7109375" style="2" customWidth="1"/>
    <col min="22" max="22" width="11.7109375" style="2" customWidth="1"/>
    <col min="23" max="23" width="14.28515625" style="2" customWidth="1"/>
    <col min="24" max="16384" width="9.140625" style="3"/>
  </cols>
  <sheetData>
    <row r="2" spans="1:23" s="7" customFormat="1" ht="86.25" customHeight="1" x14ac:dyDescent="0.25">
      <c r="B2" s="49" t="s">
        <v>94</v>
      </c>
      <c r="C2" s="56" t="s">
        <v>117</v>
      </c>
      <c r="D2" s="50" t="s">
        <v>96</v>
      </c>
      <c r="E2" s="59" t="s">
        <v>95</v>
      </c>
      <c r="F2" s="59" t="s">
        <v>115</v>
      </c>
      <c r="G2" s="54" t="s">
        <v>99</v>
      </c>
      <c r="H2" s="55"/>
      <c r="I2" s="54" t="s">
        <v>100</v>
      </c>
      <c r="J2" s="55"/>
      <c r="K2" s="12" t="s">
        <v>97</v>
      </c>
      <c r="L2" s="12" t="s">
        <v>101</v>
      </c>
      <c r="M2" s="12" t="s">
        <v>102</v>
      </c>
      <c r="N2" s="12" t="s">
        <v>103</v>
      </c>
      <c r="O2" s="12" t="s">
        <v>104</v>
      </c>
      <c r="P2" s="61" t="s">
        <v>98</v>
      </c>
      <c r="Q2" s="61" t="s">
        <v>116</v>
      </c>
      <c r="R2" s="47" t="s">
        <v>105</v>
      </c>
      <c r="S2" s="48"/>
      <c r="T2" s="47" t="s">
        <v>106</v>
      </c>
      <c r="U2" s="48"/>
      <c r="V2" s="14" t="s">
        <v>97</v>
      </c>
      <c r="W2" s="14" t="s">
        <v>107</v>
      </c>
    </row>
    <row r="3" spans="1:23" s="7" customFormat="1" ht="22.5" x14ac:dyDescent="0.25">
      <c r="B3" s="49"/>
      <c r="C3" s="57"/>
      <c r="D3" s="51"/>
      <c r="E3" s="60"/>
      <c r="F3" s="60"/>
      <c r="G3" s="12" t="s">
        <v>1</v>
      </c>
      <c r="H3" s="12" t="s">
        <v>0</v>
      </c>
      <c r="I3" s="12" t="s">
        <v>1</v>
      </c>
      <c r="J3" s="12" t="s">
        <v>0</v>
      </c>
      <c r="K3" s="12" t="s">
        <v>0</v>
      </c>
      <c r="L3" s="12" t="s">
        <v>1</v>
      </c>
      <c r="M3" s="12" t="s">
        <v>1</v>
      </c>
      <c r="N3" s="12" t="s">
        <v>108</v>
      </c>
      <c r="O3" s="12" t="s">
        <v>108</v>
      </c>
      <c r="P3" s="62"/>
      <c r="Q3" s="62"/>
      <c r="R3" s="14" t="s">
        <v>1</v>
      </c>
      <c r="S3" s="14" t="s">
        <v>0</v>
      </c>
      <c r="T3" s="14" t="s">
        <v>1</v>
      </c>
      <c r="U3" s="14" t="s">
        <v>0</v>
      </c>
      <c r="V3" s="14" t="s">
        <v>0</v>
      </c>
      <c r="W3" s="14" t="s">
        <v>109</v>
      </c>
    </row>
    <row r="4" spans="1:23" s="7" customFormat="1" ht="11.25" x14ac:dyDescent="0.25">
      <c r="B4" s="49"/>
      <c r="C4" s="58"/>
      <c r="D4" s="52"/>
      <c r="E4" s="13" t="s">
        <v>114</v>
      </c>
      <c r="F4" s="13" t="s">
        <v>114</v>
      </c>
      <c r="G4" s="53" t="s">
        <v>114</v>
      </c>
      <c r="H4" s="53"/>
      <c r="I4" s="53" t="s">
        <v>114</v>
      </c>
      <c r="J4" s="53"/>
      <c r="K4" s="12" t="s">
        <v>114</v>
      </c>
      <c r="L4" s="12" t="s">
        <v>114</v>
      </c>
      <c r="M4" s="12" t="s">
        <v>114</v>
      </c>
      <c r="N4" s="12">
        <v>2014</v>
      </c>
      <c r="O4" s="12">
        <v>2014</v>
      </c>
      <c r="P4" s="15" t="s">
        <v>114</v>
      </c>
      <c r="Q4" s="15" t="s">
        <v>114</v>
      </c>
      <c r="R4" s="46" t="s">
        <v>114</v>
      </c>
      <c r="S4" s="46"/>
      <c r="T4" s="46" t="s">
        <v>114</v>
      </c>
      <c r="U4" s="46"/>
      <c r="V4" s="14" t="s">
        <v>114</v>
      </c>
      <c r="W4" s="14">
        <v>2014</v>
      </c>
    </row>
    <row r="5" spans="1:23" s="1" customFormat="1" x14ac:dyDescent="0.2">
      <c r="B5" s="39" t="s">
        <v>2</v>
      </c>
      <c r="C5" s="5"/>
      <c r="D5" s="5"/>
      <c r="E5" s="5"/>
      <c r="F5" s="5"/>
      <c r="G5" s="5"/>
      <c r="H5" s="5"/>
      <c r="I5" s="5"/>
      <c r="J5" s="5"/>
      <c r="K5" s="5"/>
      <c r="L5" s="32"/>
      <c r="M5" s="5"/>
      <c r="N5" s="5"/>
      <c r="O5" s="31"/>
      <c r="P5" s="5"/>
      <c r="Q5" s="5"/>
      <c r="R5" s="5"/>
      <c r="S5" s="5"/>
      <c r="T5" s="5"/>
      <c r="U5" s="5"/>
      <c r="V5" s="5"/>
      <c r="W5" s="37"/>
    </row>
    <row r="6" spans="1:23" x14ac:dyDescent="0.2">
      <c r="A6" s="2">
        <f>IF(AND(E6=F6,E6&gt;0),1,0)</f>
        <v>0</v>
      </c>
      <c r="B6" s="6" t="s">
        <v>4</v>
      </c>
      <c r="C6" s="30">
        <v>2015</v>
      </c>
      <c r="D6" s="19">
        <v>2015</v>
      </c>
      <c r="E6" s="10">
        <v>94297</v>
      </c>
      <c r="F6" s="10">
        <v>87818</v>
      </c>
      <c r="G6" s="10">
        <v>77182</v>
      </c>
      <c r="H6" s="16">
        <f>IF(OR(G6=0,F6=0),"...",G6/F6)</f>
        <v>0.87888587761051262</v>
      </c>
      <c r="I6" s="10">
        <v>86290</v>
      </c>
      <c r="J6" s="16">
        <f>IF(OR(I6=0,F6=0),"...",I6/F6)</f>
        <v>0.98260037805461298</v>
      </c>
      <c r="K6" s="16">
        <f>IF(OR(I6=0,G6=0),"...",G6/I6)</f>
        <v>0.89444895121103252</v>
      </c>
      <c r="L6" s="10">
        <v>0</v>
      </c>
      <c r="M6" s="9">
        <v>0</v>
      </c>
      <c r="N6" s="11">
        <v>921.37260273972606</v>
      </c>
      <c r="O6" s="22">
        <v>789.56719541748498</v>
      </c>
      <c r="P6" s="10">
        <v>94297</v>
      </c>
      <c r="Q6" s="10">
        <v>87818</v>
      </c>
      <c r="R6" s="10">
        <v>81020</v>
      </c>
      <c r="S6" s="16">
        <f>IF(OR(R6=0,Q6=0),"...",R6/Q6)</f>
        <v>0.92258990184244682</v>
      </c>
      <c r="T6" s="10">
        <v>87091</v>
      </c>
      <c r="U6" s="16">
        <f>IF(OR(T6=0,Q6=0),"...",T6/Q6)</f>
        <v>0.99172151495137673</v>
      </c>
      <c r="V6" s="16">
        <f>IF(OR(T6=0,R6=0),"...",R6/T6)</f>
        <v>0.93029130449759445</v>
      </c>
      <c r="W6" s="10">
        <v>661737</v>
      </c>
    </row>
    <row r="7" spans="1:23" x14ac:dyDescent="0.2">
      <c r="A7" s="2">
        <f t="shared" ref="A7:A70" si="0">IF(AND(E7=F7,E7&gt;0),1,0)</f>
        <v>0</v>
      </c>
      <c r="B7" s="6" t="s">
        <v>3</v>
      </c>
      <c r="C7" s="30">
        <v>2015</v>
      </c>
      <c r="D7" s="19">
        <v>2015</v>
      </c>
      <c r="E7" s="10">
        <v>673040</v>
      </c>
      <c r="F7" s="10">
        <v>660420</v>
      </c>
      <c r="G7" s="10">
        <v>580127</v>
      </c>
      <c r="H7" s="16">
        <f>IF(OR(G7=0,F7=0),"...",G7/F7)</f>
        <v>0.87842130765270587</v>
      </c>
      <c r="I7" s="10">
        <v>642804</v>
      </c>
      <c r="J7" s="16">
        <f>IF(OR(I7=0,F7=0),"...",I7/F7)</f>
        <v>0.97332606523121645</v>
      </c>
      <c r="K7" s="16">
        <f>IF(OR(I7=0,G7=0),"...",G7/I7)</f>
        <v>0.90249438398018678</v>
      </c>
      <c r="L7" s="10">
        <v>0</v>
      </c>
      <c r="M7" s="9">
        <v>0</v>
      </c>
      <c r="N7" s="11">
        <v>27778</v>
      </c>
      <c r="O7" s="22">
        <v>9959</v>
      </c>
      <c r="P7" s="10">
        <v>673040</v>
      </c>
      <c r="Q7" s="10">
        <v>673040</v>
      </c>
      <c r="R7" s="10">
        <v>613598</v>
      </c>
      <c r="S7" s="16">
        <f>IF(OR(R7=0,Q7=0),"...",R7/Q7)</f>
        <v>0.91168132651848333</v>
      </c>
      <c r="T7" s="10">
        <v>663324</v>
      </c>
      <c r="U7" s="16">
        <f>IF(OR(T7=0,Q7=0),"...",T7/Q7)</f>
        <v>0.98556400808272915</v>
      </c>
      <c r="V7" s="16">
        <f>IF(OR(T7=0,R7=0),"...",R7/T7)</f>
        <v>0.92503512612237759</v>
      </c>
      <c r="W7" s="10">
        <v>5542764</v>
      </c>
    </row>
    <row r="8" spans="1:23" s="1" customFormat="1" x14ac:dyDescent="0.2">
      <c r="A8" s="2"/>
      <c r="B8" s="40" t="s">
        <v>5</v>
      </c>
      <c r="C8" s="5"/>
      <c r="D8" s="5"/>
      <c r="E8" s="5"/>
      <c r="F8" s="5"/>
      <c r="G8" s="5"/>
      <c r="H8" s="5"/>
      <c r="I8" s="5"/>
      <c r="J8" s="5"/>
      <c r="K8" s="5"/>
      <c r="L8" s="32"/>
      <c r="M8" s="5"/>
      <c r="N8" s="5"/>
      <c r="O8" s="31"/>
      <c r="P8" s="5"/>
      <c r="Q8" s="5"/>
      <c r="R8" s="5"/>
      <c r="S8" s="5"/>
      <c r="T8" s="5"/>
      <c r="U8" s="5"/>
      <c r="V8" s="5"/>
      <c r="W8" s="38"/>
    </row>
    <row r="9" spans="1:23" x14ac:dyDescent="0.2">
      <c r="A9" s="2">
        <f t="shared" si="0"/>
        <v>0</v>
      </c>
      <c r="B9" s="42" t="s">
        <v>25</v>
      </c>
      <c r="C9" s="30"/>
      <c r="D9" s="19">
        <v>2014</v>
      </c>
      <c r="E9" s="10"/>
      <c r="F9" s="10"/>
      <c r="G9" s="10"/>
      <c r="H9" s="16" t="str">
        <f t="shared" ref="H9:H31" si="1">IF(OR(G9=0,F9=0),"...",G9/F9)</f>
        <v>...</v>
      </c>
      <c r="I9" s="10"/>
      <c r="J9" s="16" t="str">
        <f t="shared" ref="J9:J31" si="2">IF(OR(I9=0,F9=0),"...",I9/F9)</f>
        <v>...</v>
      </c>
      <c r="K9" s="16" t="str">
        <f t="shared" ref="K9:K31" si="3">IF(OR(I9=0,G9=0),"...",G9/I9)</f>
        <v>...</v>
      </c>
      <c r="L9" s="10"/>
      <c r="M9" s="9"/>
      <c r="N9" s="11"/>
      <c r="O9" s="22"/>
      <c r="P9" s="10"/>
      <c r="Q9" s="10"/>
      <c r="R9" s="10"/>
      <c r="S9" s="16" t="str">
        <f t="shared" ref="S9:S31" si="4">IF(OR(R9=0,Q9=0),"...",R9/Q9)</f>
        <v>...</v>
      </c>
      <c r="T9" s="10"/>
      <c r="U9" s="16" t="str">
        <f t="shared" ref="U9:U31" si="5">IF(OR(T9=0,Q9=0),"...",T9/Q9)</f>
        <v>...</v>
      </c>
      <c r="V9" s="16" t="str">
        <f t="shared" ref="V9:V31" si="6">IF(OR(T9=0,R9=0),"...",R9/T9)</f>
        <v>...</v>
      </c>
      <c r="W9" s="10"/>
    </row>
    <row r="10" spans="1:23" x14ac:dyDescent="0.2">
      <c r="A10" s="2">
        <f t="shared" si="0"/>
        <v>0</v>
      </c>
      <c r="B10" s="6" t="s">
        <v>15</v>
      </c>
      <c r="C10" s="30">
        <v>2015</v>
      </c>
      <c r="D10" s="19">
        <v>2015</v>
      </c>
      <c r="E10" s="10">
        <v>17818</v>
      </c>
      <c r="F10" s="10">
        <v>16893</v>
      </c>
      <c r="G10" s="10">
        <v>15576</v>
      </c>
      <c r="H10" s="16">
        <f t="shared" si="1"/>
        <v>0.92203871426034456</v>
      </c>
      <c r="I10" s="10">
        <v>16536</v>
      </c>
      <c r="J10" s="16">
        <f t="shared" si="2"/>
        <v>0.97886698632569702</v>
      </c>
      <c r="K10" s="16">
        <f t="shared" si="3"/>
        <v>0.94194484760522501</v>
      </c>
      <c r="L10" s="10">
        <v>293</v>
      </c>
      <c r="M10" s="9">
        <v>5</v>
      </c>
      <c r="N10" s="11">
        <v>2024.8767123287671</v>
      </c>
      <c r="O10" s="22">
        <v>87.874592101652709</v>
      </c>
      <c r="P10" s="10">
        <v>16954</v>
      </c>
      <c r="Q10" s="10">
        <v>16708</v>
      </c>
      <c r="R10" s="10">
        <v>16032</v>
      </c>
      <c r="S10" s="16">
        <f t="shared" si="4"/>
        <v>0.95954033995690691</v>
      </c>
      <c r="T10" s="10">
        <v>16634</v>
      </c>
      <c r="U10" s="16">
        <f t="shared" si="5"/>
        <v>0.99557098395977972</v>
      </c>
      <c r="V10" s="16">
        <f t="shared" si="6"/>
        <v>0.96380906576890701</v>
      </c>
      <c r="W10" s="10">
        <v>144260</v>
      </c>
    </row>
    <row r="11" spans="1:23" x14ac:dyDescent="0.2">
      <c r="A11" s="2">
        <f t="shared" si="0"/>
        <v>0</v>
      </c>
      <c r="B11" s="6" t="s">
        <v>24</v>
      </c>
      <c r="C11" s="30">
        <v>2015</v>
      </c>
      <c r="D11" s="19">
        <v>2014</v>
      </c>
      <c r="E11" s="21">
        <v>11724</v>
      </c>
      <c r="F11" s="10">
        <v>11714</v>
      </c>
      <c r="G11" s="10">
        <v>10362</v>
      </c>
      <c r="H11" s="16">
        <f t="shared" si="1"/>
        <v>0.88458255079392178</v>
      </c>
      <c r="I11" s="10">
        <v>10976</v>
      </c>
      <c r="J11" s="16">
        <f t="shared" si="2"/>
        <v>0.93699846337715553</v>
      </c>
      <c r="K11" s="16">
        <f t="shared" si="3"/>
        <v>0.9440597667638484</v>
      </c>
      <c r="L11" s="10">
        <v>1352</v>
      </c>
      <c r="M11" s="9">
        <v>0</v>
      </c>
      <c r="N11" s="11">
        <v>767.99726027397264</v>
      </c>
      <c r="O11" s="22">
        <v>83.954812764236024</v>
      </c>
      <c r="P11" s="10">
        <v>10441</v>
      </c>
      <c r="Q11" s="10">
        <v>10433</v>
      </c>
      <c r="R11" s="10">
        <v>9324</v>
      </c>
      <c r="S11" s="16">
        <f t="shared" si="4"/>
        <v>0.89370267420684368</v>
      </c>
      <c r="T11" s="10">
        <v>9856</v>
      </c>
      <c r="U11" s="16">
        <f t="shared" si="5"/>
        <v>0.94469471868110799</v>
      </c>
      <c r="V11" s="16">
        <f t="shared" si="6"/>
        <v>0.94602272727272729</v>
      </c>
      <c r="W11" s="10">
        <v>164605</v>
      </c>
    </row>
    <row r="12" spans="1:23" x14ac:dyDescent="0.2">
      <c r="A12" s="2">
        <f t="shared" si="0"/>
        <v>0</v>
      </c>
      <c r="B12" s="42" t="s">
        <v>28</v>
      </c>
      <c r="C12" s="30"/>
      <c r="D12" s="19">
        <v>2012</v>
      </c>
      <c r="E12" s="10"/>
      <c r="F12" s="10"/>
      <c r="G12" s="10"/>
      <c r="H12" s="16" t="str">
        <f t="shared" si="1"/>
        <v>...</v>
      </c>
      <c r="I12" s="10"/>
      <c r="J12" s="16" t="str">
        <f t="shared" si="2"/>
        <v>...</v>
      </c>
      <c r="K12" s="16" t="str">
        <f t="shared" si="3"/>
        <v>...</v>
      </c>
      <c r="L12" s="10"/>
      <c r="M12" s="9"/>
      <c r="N12" s="11"/>
      <c r="O12" s="22"/>
      <c r="P12" s="10"/>
      <c r="Q12" s="10"/>
      <c r="R12" s="10"/>
      <c r="S12" s="16" t="str">
        <f t="shared" si="4"/>
        <v>...</v>
      </c>
      <c r="T12" s="10"/>
      <c r="U12" s="16" t="str">
        <f t="shared" si="5"/>
        <v>...</v>
      </c>
      <c r="V12" s="16" t="str">
        <f t="shared" si="6"/>
        <v>...</v>
      </c>
      <c r="W12" s="10"/>
    </row>
    <row r="13" spans="1:23" x14ac:dyDescent="0.2">
      <c r="A13" s="2">
        <f t="shared" si="0"/>
        <v>0</v>
      </c>
      <c r="B13" s="6" t="s">
        <v>7</v>
      </c>
      <c r="C13" s="30">
        <v>2014</v>
      </c>
      <c r="D13" s="19">
        <v>2015</v>
      </c>
      <c r="E13" s="10">
        <v>59635</v>
      </c>
      <c r="F13" s="10">
        <v>56746</v>
      </c>
      <c r="G13" s="10">
        <v>46733</v>
      </c>
      <c r="H13" s="16">
        <f t="shared" si="1"/>
        <v>0.82354703415218689</v>
      </c>
      <c r="I13" s="10">
        <v>51877</v>
      </c>
      <c r="J13" s="16">
        <f t="shared" si="2"/>
        <v>0.91419659535473863</v>
      </c>
      <c r="K13" s="16">
        <f t="shared" si="3"/>
        <v>0.90084237716136251</v>
      </c>
      <c r="L13" s="10">
        <v>280</v>
      </c>
      <c r="M13" s="9">
        <v>0</v>
      </c>
      <c r="N13" s="11">
        <v>5395.64</v>
      </c>
      <c r="O13" s="22">
        <v>762.82</v>
      </c>
      <c r="P13" s="10">
        <v>59635</v>
      </c>
      <c r="Q13" s="10">
        <v>57150</v>
      </c>
      <c r="R13" s="10">
        <v>51794</v>
      </c>
      <c r="S13" s="16">
        <f t="shared" si="4"/>
        <v>0.90628171478565178</v>
      </c>
      <c r="T13" s="10">
        <v>54918</v>
      </c>
      <c r="U13" s="16">
        <f t="shared" si="5"/>
        <v>0.96094488188976379</v>
      </c>
      <c r="V13" s="16">
        <f t="shared" si="6"/>
        <v>0.94311518991951637</v>
      </c>
      <c r="W13" s="10">
        <v>490228.46</v>
      </c>
    </row>
    <row r="14" spans="1:23" x14ac:dyDescent="0.2">
      <c r="A14" s="2">
        <f t="shared" si="0"/>
        <v>0</v>
      </c>
      <c r="B14" s="6" t="s">
        <v>10</v>
      </c>
      <c r="C14" s="30">
        <v>2015</v>
      </c>
      <c r="D14" s="19">
        <v>2014</v>
      </c>
      <c r="E14" s="10">
        <v>23584</v>
      </c>
      <c r="F14" s="10">
        <v>22934</v>
      </c>
      <c r="G14" s="10">
        <v>18617</v>
      </c>
      <c r="H14" s="16">
        <f t="shared" si="1"/>
        <v>0.81176419290136914</v>
      </c>
      <c r="I14" s="10">
        <v>21532</v>
      </c>
      <c r="J14" s="16">
        <f t="shared" si="2"/>
        <v>0.93886805616115809</v>
      </c>
      <c r="K14" s="16">
        <f t="shared" si="3"/>
        <v>0.86462010031580905</v>
      </c>
      <c r="L14" s="21">
        <v>4317</v>
      </c>
      <c r="M14" s="9">
        <v>0</v>
      </c>
      <c r="N14" s="11">
        <v>1750.6109589041096</v>
      </c>
      <c r="O14" s="11">
        <v>295.63220153034382</v>
      </c>
      <c r="P14" s="10">
        <v>23584</v>
      </c>
      <c r="Q14" s="10">
        <v>23584</v>
      </c>
      <c r="R14" s="10">
        <v>20073</v>
      </c>
      <c r="S14" s="16">
        <f t="shared" si="4"/>
        <v>0.85112788331071909</v>
      </c>
      <c r="T14" s="10">
        <v>22189</v>
      </c>
      <c r="U14" s="16">
        <f t="shared" si="5"/>
        <v>0.94084972862957938</v>
      </c>
      <c r="V14" s="16">
        <f t="shared" si="6"/>
        <v>0.90463743296227861</v>
      </c>
      <c r="W14" s="10">
        <v>293726</v>
      </c>
    </row>
    <row r="15" spans="1:23" x14ac:dyDescent="0.2">
      <c r="A15" s="2">
        <f t="shared" si="0"/>
        <v>1</v>
      </c>
      <c r="B15" s="6" t="s">
        <v>11</v>
      </c>
      <c r="C15" s="30">
        <v>2014</v>
      </c>
      <c r="D15" s="19">
        <v>2015</v>
      </c>
      <c r="E15" s="10">
        <v>54835</v>
      </c>
      <c r="F15" s="10">
        <v>54835</v>
      </c>
      <c r="G15" s="10">
        <v>33755</v>
      </c>
      <c r="H15" s="16">
        <f t="shared" si="1"/>
        <v>0.61557399471140695</v>
      </c>
      <c r="I15" s="10">
        <v>46835</v>
      </c>
      <c r="J15" s="16">
        <f t="shared" si="2"/>
        <v>0.85410777787909187</v>
      </c>
      <c r="K15" s="16">
        <f t="shared" si="3"/>
        <v>0.72072168250240209</v>
      </c>
      <c r="L15" s="10">
        <v>7351</v>
      </c>
      <c r="M15" s="9">
        <v>0</v>
      </c>
      <c r="N15" s="11">
        <v>4690.4301369863015</v>
      </c>
      <c r="O15" s="22">
        <v>2172.0249452643243</v>
      </c>
      <c r="P15" s="10">
        <v>54835</v>
      </c>
      <c r="Q15" s="10">
        <v>54835</v>
      </c>
      <c r="R15" s="10">
        <v>33755</v>
      </c>
      <c r="S15" s="16">
        <f t="shared" si="4"/>
        <v>0.61557399471140695</v>
      </c>
      <c r="T15" s="10">
        <v>41005</v>
      </c>
      <c r="U15" s="16">
        <f t="shared" si="5"/>
        <v>0.74778882100847999</v>
      </c>
      <c r="V15" s="16">
        <f t="shared" si="6"/>
        <v>0.82319229362272894</v>
      </c>
      <c r="W15" s="10">
        <v>459754</v>
      </c>
    </row>
    <row r="16" spans="1:23" x14ac:dyDescent="0.2">
      <c r="A16" s="2">
        <f t="shared" si="0"/>
        <v>1</v>
      </c>
      <c r="B16" s="6" t="s">
        <v>23</v>
      </c>
      <c r="C16" s="30">
        <v>2015</v>
      </c>
      <c r="D16" s="19">
        <v>2013</v>
      </c>
      <c r="E16" s="10">
        <v>8965</v>
      </c>
      <c r="F16" s="10">
        <v>8965</v>
      </c>
      <c r="G16" s="10">
        <v>6842</v>
      </c>
      <c r="H16" s="16">
        <f t="shared" si="1"/>
        <v>0.76319018404907979</v>
      </c>
      <c r="I16" s="10">
        <v>8714</v>
      </c>
      <c r="J16" s="16">
        <f t="shared" si="2"/>
        <v>0.97200223089793647</v>
      </c>
      <c r="K16" s="16">
        <f t="shared" si="3"/>
        <v>0.78517328436997935</v>
      </c>
      <c r="L16" s="10">
        <v>287</v>
      </c>
      <c r="M16" s="9">
        <v>0</v>
      </c>
      <c r="N16" s="11">
        <v>115.87397260273973</v>
      </c>
      <c r="O16" s="22">
        <v>197.7206492534026</v>
      </c>
      <c r="P16" s="10">
        <v>8965</v>
      </c>
      <c r="Q16" s="10">
        <v>8965</v>
      </c>
      <c r="R16" s="10">
        <v>8354</v>
      </c>
      <c r="S16" s="16">
        <f t="shared" si="4"/>
        <v>0.93184606804238701</v>
      </c>
      <c r="T16" s="10">
        <v>8923</v>
      </c>
      <c r="U16" s="16">
        <f t="shared" si="5"/>
        <v>0.99531511433351927</v>
      </c>
      <c r="V16" s="16">
        <f t="shared" si="6"/>
        <v>0.93623220889835257</v>
      </c>
      <c r="W16" s="10">
        <v>62622</v>
      </c>
    </row>
    <row r="17" spans="1:23" x14ac:dyDescent="0.2">
      <c r="A17" s="2">
        <f t="shared" si="0"/>
        <v>0</v>
      </c>
      <c r="B17" s="6" t="s">
        <v>20</v>
      </c>
      <c r="C17" s="30">
        <v>2015</v>
      </c>
      <c r="D17" s="19">
        <v>2015</v>
      </c>
      <c r="E17" s="10">
        <v>12645</v>
      </c>
      <c r="F17" s="10">
        <v>12306</v>
      </c>
      <c r="G17" s="10">
        <v>10232</v>
      </c>
      <c r="H17" s="16">
        <f t="shared" si="1"/>
        <v>0.83146432634487244</v>
      </c>
      <c r="I17" s="10">
        <v>11859</v>
      </c>
      <c r="J17" s="16">
        <f t="shared" si="2"/>
        <v>0.96367625548512925</v>
      </c>
      <c r="K17" s="16">
        <f t="shared" si="3"/>
        <v>0.86280462096298172</v>
      </c>
      <c r="L17" s="10">
        <v>1392</v>
      </c>
      <c r="M17" s="9">
        <v>0</v>
      </c>
      <c r="N17" s="11">
        <v>852.64383561643831</v>
      </c>
      <c r="O17" s="22">
        <v>109.08564267889082</v>
      </c>
      <c r="P17" s="10">
        <v>12645</v>
      </c>
      <c r="Q17" s="10">
        <v>12306</v>
      </c>
      <c r="R17" s="10">
        <v>10515</v>
      </c>
      <c r="S17" s="16">
        <f t="shared" si="4"/>
        <v>0.85446123842028276</v>
      </c>
      <c r="T17" s="10">
        <v>12060</v>
      </c>
      <c r="U17" s="16">
        <f t="shared" si="5"/>
        <v>0.98000975134080937</v>
      </c>
      <c r="V17" s="16">
        <f t="shared" si="6"/>
        <v>0.87189054726368154</v>
      </c>
      <c r="W17" s="10">
        <v>79665</v>
      </c>
    </row>
    <row r="18" spans="1:23" x14ac:dyDescent="0.2">
      <c r="A18" s="2">
        <f t="shared" si="0"/>
        <v>1</v>
      </c>
      <c r="B18" s="6" t="s">
        <v>19</v>
      </c>
      <c r="C18" s="30">
        <v>2015</v>
      </c>
      <c r="D18" s="19">
        <v>2015</v>
      </c>
      <c r="E18" s="10">
        <v>13937</v>
      </c>
      <c r="F18" s="10">
        <v>13937</v>
      </c>
      <c r="G18" s="10">
        <v>9317</v>
      </c>
      <c r="H18" s="16">
        <f t="shared" si="1"/>
        <v>0.66850828729281764</v>
      </c>
      <c r="I18" s="10">
        <v>11702</v>
      </c>
      <c r="J18" s="16">
        <f t="shared" si="2"/>
        <v>0.83963550261892805</v>
      </c>
      <c r="K18" s="16">
        <f t="shared" si="3"/>
        <v>0.79618868569475298</v>
      </c>
      <c r="L18" s="10">
        <v>342</v>
      </c>
      <c r="M18" s="9">
        <v>581</v>
      </c>
      <c r="N18" s="11">
        <v>44.706849315068496</v>
      </c>
      <c r="O18" s="22">
        <v>409.23627306690815</v>
      </c>
      <c r="P18" s="10">
        <v>13937</v>
      </c>
      <c r="Q18" s="10">
        <v>13937</v>
      </c>
      <c r="R18" s="10">
        <v>9626</v>
      </c>
      <c r="S18" s="16">
        <f t="shared" si="4"/>
        <v>0.69067948625959674</v>
      </c>
      <c r="T18" s="10">
        <v>11782</v>
      </c>
      <c r="U18" s="16">
        <f t="shared" si="5"/>
        <v>0.84537561885628187</v>
      </c>
      <c r="V18" s="16">
        <f t="shared" si="6"/>
        <v>0.81700899677474115</v>
      </c>
      <c r="W18" s="10">
        <v>16949</v>
      </c>
    </row>
    <row r="19" spans="1:23" x14ac:dyDescent="0.2">
      <c r="A19" s="2">
        <f t="shared" si="0"/>
        <v>1</v>
      </c>
      <c r="B19" s="6" t="s">
        <v>6</v>
      </c>
      <c r="C19" s="30">
        <v>2015</v>
      </c>
      <c r="D19" s="19">
        <v>2015</v>
      </c>
      <c r="E19" s="10">
        <v>75977</v>
      </c>
      <c r="F19" s="10">
        <v>75977</v>
      </c>
      <c r="G19" s="10">
        <v>74368</v>
      </c>
      <c r="H19" s="16">
        <f t="shared" si="1"/>
        <v>0.97882253839977884</v>
      </c>
      <c r="I19" s="10">
        <v>75124</v>
      </c>
      <c r="J19" s="16">
        <f t="shared" si="2"/>
        <v>0.98877291811995738</v>
      </c>
      <c r="K19" s="16">
        <f t="shared" si="3"/>
        <v>0.98993663809168841</v>
      </c>
      <c r="L19" s="10">
        <v>27</v>
      </c>
      <c r="M19" s="9">
        <v>0</v>
      </c>
      <c r="N19" s="11">
        <v>10486.131506849315</v>
      </c>
      <c r="O19" s="11">
        <v>120.52817396051918</v>
      </c>
      <c r="P19" s="10">
        <v>75977</v>
      </c>
      <c r="Q19" s="10">
        <v>75977</v>
      </c>
      <c r="R19" s="10">
        <v>75215</v>
      </c>
      <c r="S19" s="16">
        <f t="shared" si="4"/>
        <v>0.98997064901220111</v>
      </c>
      <c r="T19" s="10">
        <v>75393</v>
      </c>
      <c r="U19" s="16">
        <f t="shared" si="5"/>
        <v>0.99231346328494152</v>
      </c>
      <c r="V19" s="16">
        <f t="shared" si="6"/>
        <v>0.99763903810698606</v>
      </c>
      <c r="W19" s="10">
        <v>440700</v>
      </c>
    </row>
    <row r="20" spans="1:23" x14ac:dyDescent="0.2">
      <c r="A20" s="2">
        <f t="shared" si="0"/>
        <v>1</v>
      </c>
      <c r="B20" s="35" t="s">
        <v>27</v>
      </c>
      <c r="C20" s="30">
        <v>2014</v>
      </c>
      <c r="D20" s="19">
        <v>2014</v>
      </c>
      <c r="E20" s="10">
        <v>7859</v>
      </c>
      <c r="F20" s="10">
        <v>7859</v>
      </c>
      <c r="G20" s="10">
        <v>7085</v>
      </c>
      <c r="H20" s="16">
        <f t="shared" si="1"/>
        <v>0.9015141875556687</v>
      </c>
      <c r="I20" s="10">
        <v>7586</v>
      </c>
      <c r="J20" s="16">
        <f t="shared" si="2"/>
        <v>0.96526275607583667</v>
      </c>
      <c r="K20" s="16">
        <f t="shared" si="3"/>
        <v>0.93395728974426573</v>
      </c>
      <c r="L20" s="10">
        <v>660</v>
      </c>
      <c r="M20" s="9">
        <v>0</v>
      </c>
      <c r="N20" s="11">
        <v>721.0794520547945</v>
      </c>
      <c r="O20" s="22">
        <v>39.610698272445163</v>
      </c>
      <c r="P20" s="10">
        <v>7859</v>
      </c>
      <c r="Q20" s="10">
        <v>7859</v>
      </c>
      <c r="R20" s="10">
        <v>7318</v>
      </c>
      <c r="S20" s="16">
        <f t="shared" si="4"/>
        <v>0.93116172541035758</v>
      </c>
      <c r="T20" s="10">
        <v>7689</v>
      </c>
      <c r="U20" s="16">
        <f t="shared" si="5"/>
        <v>0.97836874920473338</v>
      </c>
      <c r="V20" s="16">
        <f t="shared" si="6"/>
        <v>0.95174925217843676</v>
      </c>
      <c r="W20" s="10">
        <v>85776</v>
      </c>
    </row>
    <row r="21" spans="1:23" x14ac:dyDescent="0.2">
      <c r="A21" s="2">
        <f t="shared" si="0"/>
        <v>1</v>
      </c>
      <c r="B21" s="6" t="s">
        <v>26</v>
      </c>
      <c r="C21" s="30">
        <v>2014</v>
      </c>
      <c r="D21" s="19">
        <v>2011</v>
      </c>
      <c r="E21" s="10">
        <v>8796</v>
      </c>
      <c r="F21" s="10">
        <v>8796</v>
      </c>
      <c r="G21" s="10">
        <v>7129</v>
      </c>
      <c r="H21" s="16">
        <f t="shared" si="1"/>
        <v>0.81048203728967716</v>
      </c>
      <c r="I21" s="10">
        <v>8796</v>
      </c>
      <c r="J21" s="16">
        <f t="shared" si="2"/>
        <v>1</v>
      </c>
      <c r="K21" s="16">
        <f t="shared" si="3"/>
        <v>0.81048203728967716</v>
      </c>
      <c r="L21" s="10">
        <v>512</v>
      </c>
      <c r="M21" s="9">
        <v>0</v>
      </c>
      <c r="N21" s="11">
        <v>129.17808219178082</v>
      </c>
      <c r="O21" s="22">
        <v>100.74834373204565</v>
      </c>
      <c r="P21" s="10">
        <v>8796</v>
      </c>
      <c r="Q21" s="10">
        <v>8796</v>
      </c>
      <c r="R21" s="10">
        <v>7776</v>
      </c>
      <c r="S21" s="16">
        <f t="shared" si="4"/>
        <v>0.8840381991814461</v>
      </c>
      <c r="T21" s="10">
        <v>8796</v>
      </c>
      <c r="U21" s="16">
        <f t="shared" si="5"/>
        <v>1</v>
      </c>
      <c r="V21" s="16">
        <f t="shared" si="6"/>
        <v>0.8840381991814461</v>
      </c>
      <c r="W21" s="10">
        <v>56784</v>
      </c>
    </row>
    <row r="22" spans="1:23" x14ac:dyDescent="0.2">
      <c r="A22" s="2">
        <f t="shared" si="0"/>
        <v>0</v>
      </c>
      <c r="B22" s="6" t="s">
        <v>13</v>
      </c>
      <c r="C22" s="30">
        <v>2015</v>
      </c>
      <c r="D22" s="19">
        <v>2015</v>
      </c>
      <c r="E22" s="10">
        <v>24945</v>
      </c>
      <c r="F22" s="10">
        <v>21976</v>
      </c>
      <c r="G22" s="10">
        <v>18832</v>
      </c>
      <c r="H22" s="16">
        <f t="shared" si="1"/>
        <v>0.85693483800509651</v>
      </c>
      <c r="I22" s="10">
        <v>21709</v>
      </c>
      <c r="J22" s="16">
        <f t="shared" si="2"/>
        <v>0.98785038223516564</v>
      </c>
      <c r="K22" s="16">
        <f t="shared" si="3"/>
        <v>0.86747431940669772</v>
      </c>
      <c r="L22" s="10">
        <v>1000</v>
      </c>
      <c r="M22" s="9">
        <v>0</v>
      </c>
      <c r="N22" s="11">
        <v>1681.9013698630138</v>
      </c>
      <c r="O22" s="22">
        <v>227.9743962477159</v>
      </c>
      <c r="P22" s="21">
        <v>24945</v>
      </c>
      <c r="Q22" s="21">
        <v>21661</v>
      </c>
      <c r="R22" s="21">
        <v>18735</v>
      </c>
      <c r="S22" s="16">
        <f t="shared" si="4"/>
        <v>0.86491851715063939</v>
      </c>
      <c r="T22" s="21">
        <v>21633</v>
      </c>
      <c r="U22" s="16">
        <f t="shared" si="5"/>
        <v>0.99870735423110657</v>
      </c>
      <c r="V22" s="16">
        <f t="shared" si="6"/>
        <v>0.86603799750381361</v>
      </c>
      <c r="W22" s="21">
        <v>344463</v>
      </c>
    </row>
    <row r="23" spans="1:23" x14ac:dyDescent="0.2">
      <c r="A23" s="2">
        <f t="shared" si="0"/>
        <v>1</v>
      </c>
      <c r="B23" s="6" t="s">
        <v>18</v>
      </c>
      <c r="C23" s="30">
        <v>2014</v>
      </c>
      <c r="D23" s="19">
        <v>2015</v>
      </c>
      <c r="E23" s="10">
        <v>11622</v>
      </c>
      <c r="F23" s="10">
        <v>11622</v>
      </c>
      <c r="G23" s="10">
        <v>11591</v>
      </c>
      <c r="H23" s="16">
        <f t="shared" si="1"/>
        <v>0.99733264498365171</v>
      </c>
      <c r="I23" s="10">
        <v>11591</v>
      </c>
      <c r="J23" s="16">
        <f t="shared" si="2"/>
        <v>0.99733264498365171</v>
      </c>
      <c r="K23" s="16">
        <f t="shared" si="3"/>
        <v>1</v>
      </c>
      <c r="L23" s="10">
        <v>31</v>
      </c>
      <c r="M23" s="9">
        <v>0</v>
      </c>
      <c r="N23" s="11">
        <v>4.4246575342465757</v>
      </c>
      <c r="O23" s="22">
        <v>2.7895211565893705</v>
      </c>
      <c r="P23" s="10">
        <v>11622</v>
      </c>
      <c r="Q23" s="10">
        <v>11622</v>
      </c>
      <c r="R23" s="10">
        <v>11622</v>
      </c>
      <c r="S23" s="16">
        <f t="shared" si="4"/>
        <v>1</v>
      </c>
      <c r="T23" s="10">
        <v>11622</v>
      </c>
      <c r="U23" s="16">
        <f t="shared" si="5"/>
        <v>1</v>
      </c>
      <c r="V23" s="16">
        <f t="shared" si="6"/>
        <v>1</v>
      </c>
      <c r="W23" s="10">
        <v>58643</v>
      </c>
    </row>
    <row r="24" spans="1:23" x14ac:dyDescent="0.2">
      <c r="A24" s="2">
        <f t="shared" si="0"/>
        <v>0</v>
      </c>
      <c r="B24" s="6" t="s">
        <v>9</v>
      </c>
      <c r="C24" s="30">
        <v>2014</v>
      </c>
      <c r="D24" s="19">
        <v>2014</v>
      </c>
      <c r="E24" s="10">
        <v>32651</v>
      </c>
      <c r="F24" s="10">
        <v>32051</v>
      </c>
      <c r="G24" s="10">
        <v>30257</v>
      </c>
      <c r="H24" s="16">
        <f t="shared" si="1"/>
        <v>0.94402670743502548</v>
      </c>
      <c r="I24" s="10">
        <v>31019</v>
      </c>
      <c r="J24" s="16">
        <f t="shared" si="2"/>
        <v>0.96780131665158653</v>
      </c>
      <c r="K24" s="16">
        <f t="shared" si="3"/>
        <v>0.97543441116734908</v>
      </c>
      <c r="L24" s="10">
        <v>1030</v>
      </c>
      <c r="M24" s="9">
        <v>2</v>
      </c>
      <c r="N24" s="11">
        <v>2544.5643835616438</v>
      </c>
      <c r="O24" s="22">
        <v>123.67025133094981</v>
      </c>
      <c r="P24" s="21">
        <v>32651</v>
      </c>
      <c r="Q24" s="21">
        <v>31060</v>
      </c>
      <c r="R24" s="21">
        <v>29908</v>
      </c>
      <c r="S24" s="16">
        <f t="shared" si="4"/>
        <v>0.96291049581455246</v>
      </c>
      <c r="T24" s="21">
        <v>30458</v>
      </c>
      <c r="U24" s="16">
        <f t="shared" si="5"/>
        <v>0.98061815840309074</v>
      </c>
      <c r="V24" s="16">
        <f t="shared" si="6"/>
        <v>0.98194234683826909</v>
      </c>
      <c r="W24" s="10">
        <v>319325</v>
      </c>
    </row>
    <row r="25" spans="1:23" x14ac:dyDescent="0.2">
      <c r="A25" s="2">
        <f t="shared" si="0"/>
        <v>1</v>
      </c>
      <c r="B25" s="6" t="s">
        <v>16</v>
      </c>
      <c r="C25" s="30">
        <v>2015</v>
      </c>
      <c r="D25" s="19">
        <v>2015</v>
      </c>
      <c r="E25" s="10">
        <v>19309</v>
      </c>
      <c r="F25" s="10">
        <v>19309</v>
      </c>
      <c r="G25" s="10">
        <v>18167</v>
      </c>
      <c r="H25" s="16">
        <f t="shared" si="1"/>
        <v>0.94085659537003474</v>
      </c>
      <c r="I25" s="10">
        <v>18983</v>
      </c>
      <c r="J25" s="16">
        <f t="shared" si="2"/>
        <v>0.98311668134030761</v>
      </c>
      <c r="K25" s="16">
        <f t="shared" si="3"/>
        <v>0.95701417057367122</v>
      </c>
      <c r="L25" s="10">
        <v>0</v>
      </c>
      <c r="M25" s="9">
        <v>0</v>
      </c>
      <c r="N25" s="11">
        <v>1319.2794520547945</v>
      </c>
      <c r="O25" s="22">
        <v>105.29652455792568</v>
      </c>
      <c r="P25" s="10">
        <v>19309</v>
      </c>
      <c r="Q25" s="10">
        <v>19309</v>
      </c>
      <c r="R25" s="10">
        <v>17999</v>
      </c>
      <c r="S25" s="16">
        <f t="shared" si="4"/>
        <v>0.93215598943497846</v>
      </c>
      <c r="T25" s="10">
        <v>18928</v>
      </c>
      <c r="U25" s="16">
        <f t="shared" si="5"/>
        <v>0.98026826868299755</v>
      </c>
      <c r="V25" s="16">
        <f t="shared" si="6"/>
        <v>0.95091927303465762</v>
      </c>
      <c r="W25" s="10">
        <v>80306</v>
      </c>
    </row>
    <row r="26" spans="1:23" x14ac:dyDescent="0.2">
      <c r="A26" s="2">
        <f t="shared" si="0"/>
        <v>1</v>
      </c>
      <c r="B26" s="35" t="s">
        <v>21</v>
      </c>
      <c r="C26" s="30">
        <v>2015</v>
      </c>
      <c r="D26" s="19">
        <v>2015</v>
      </c>
      <c r="E26" s="10">
        <v>11505</v>
      </c>
      <c r="F26" s="10">
        <v>11505</v>
      </c>
      <c r="G26" s="21">
        <v>7997</v>
      </c>
      <c r="H26" s="16">
        <f t="shared" si="1"/>
        <v>0.69508909169926114</v>
      </c>
      <c r="I26" s="10">
        <v>10712</v>
      </c>
      <c r="J26" s="16">
        <f t="shared" si="2"/>
        <v>0.93107344632768363</v>
      </c>
      <c r="K26" s="16">
        <f t="shared" si="3"/>
        <v>0.74654592979835699</v>
      </c>
      <c r="L26" s="21">
        <v>3508</v>
      </c>
      <c r="M26" s="9">
        <v>0</v>
      </c>
      <c r="N26" s="11">
        <v>858.02739726027403</v>
      </c>
      <c r="O26" s="22">
        <v>376.40058035461931</v>
      </c>
      <c r="P26" s="21">
        <v>11505</v>
      </c>
      <c r="Q26" s="10">
        <v>11505</v>
      </c>
      <c r="R26" s="21">
        <v>9092</v>
      </c>
      <c r="S26" s="16">
        <f t="shared" si="4"/>
        <v>0.79026510212950896</v>
      </c>
      <c r="T26" s="10">
        <v>10790</v>
      </c>
      <c r="U26" s="16">
        <f t="shared" si="5"/>
        <v>0.93785310734463279</v>
      </c>
      <c r="V26" s="16">
        <f t="shared" si="6"/>
        <v>0.84263206672845226</v>
      </c>
      <c r="W26" s="10">
        <v>257552</v>
      </c>
    </row>
    <row r="27" spans="1:23" x14ac:dyDescent="0.2">
      <c r="A27" s="2">
        <f t="shared" si="0"/>
        <v>0</v>
      </c>
      <c r="B27" s="6" t="s">
        <v>22</v>
      </c>
      <c r="C27" s="30">
        <v>2015</v>
      </c>
      <c r="D27" s="19">
        <v>2015</v>
      </c>
      <c r="E27" s="10">
        <v>14336</v>
      </c>
      <c r="F27" s="10">
        <v>13745</v>
      </c>
      <c r="G27" s="10">
        <v>11325</v>
      </c>
      <c r="H27" s="16">
        <f t="shared" si="1"/>
        <v>0.82393597671880681</v>
      </c>
      <c r="I27" s="10">
        <v>13182</v>
      </c>
      <c r="J27" s="16">
        <f t="shared" si="2"/>
        <v>0.95903965078210263</v>
      </c>
      <c r="K27" s="16">
        <f t="shared" si="3"/>
        <v>0.85912608101957211</v>
      </c>
      <c r="L27" s="10">
        <v>842</v>
      </c>
      <c r="M27" s="9">
        <v>0</v>
      </c>
      <c r="N27" s="11">
        <v>545.75616438356167</v>
      </c>
      <c r="O27" s="22">
        <v>171.67985968732046</v>
      </c>
      <c r="P27" s="10">
        <v>14336</v>
      </c>
      <c r="Q27" s="10">
        <v>13745</v>
      </c>
      <c r="R27" s="10">
        <v>10843</v>
      </c>
      <c r="S27" s="16">
        <f t="shared" si="4"/>
        <v>0.78886867951982542</v>
      </c>
      <c r="T27" s="10">
        <v>12642</v>
      </c>
      <c r="U27" s="16">
        <f t="shared" si="5"/>
        <v>0.91975263732266277</v>
      </c>
      <c r="V27" s="16">
        <f t="shared" si="6"/>
        <v>0.85769656699889263</v>
      </c>
      <c r="W27" s="10">
        <v>95949</v>
      </c>
    </row>
    <row r="28" spans="1:23" x14ac:dyDescent="0.2">
      <c r="A28" s="2">
        <f t="shared" si="0"/>
        <v>0</v>
      </c>
      <c r="B28" s="35" t="s">
        <v>17</v>
      </c>
      <c r="C28" s="30"/>
      <c r="D28" s="19">
        <v>2015</v>
      </c>
      <c r="E28" s="10">
        <v>10260</v>
      </c>
      <c r="F28" s="10">
        <v>10240</v>
      </c>
      <c r="G28" s="10">
        <v>8643</v>
      </c>
      <c r="H28" s="16">
        <f t="shared" si="1"/>
        <v>0.84404296874999996</v>
      </c>
      <c r="I28" s="10">
        <v>10103</v>
      </c>
      <c r="J28" s="16">
        <f t="shared" si="2"/>
        <v>0.98662109374999996</v>
      </c>
      <c r="K28" s="16">
        <f t="shared" si="3"/>
        <v>0.85548846877165197</v>
      </c>
      <c r="L28" s="10">
        <v>836</v>
      </c>
      <c r="M28" s="9">
        <v>0</v>
      </c>
      <c r="N28" s="11">
        <v>341.25479452054793</v>
      </c>
      <c r="O28" s="22">
        <v>122.31165326600511</v>
      </c>
      <c r="P28" s="10">
        <v>10260</v>
      </c>
      <c r="Q28" s="10">
        <v>10240</v>
      </c>
      <c r="R28" s="10">
        <v>9968</v>
      </c>
      <c r="S28" s="16">
        <f t="shared" si="4"/>
        <v>0.97343749999999996</v>
      </c>
      <c r="T28" s="10">
        <v>10200</v>
      </c>
      <c r="U28" s="16">
        <f t="shared" si="5"/>
        <v>0.99609375</v>
      </c>
      <c r="V28" s="16">
        <f t="shared" si="6"/>
        <v>0.97725490196078435</v>
      </c>
      <c r="W28" s="10">
        <v>109882</v>
      </c>
    </row>
    <row r="29" spans="1:23" x14ac:dyDescent="0.2">
      <c r="A29" s="2">
        <f t="shared" si="0"/>
        <v>0</v>
      </c>
      <c r="B29" s="6" t="s">
        <v>14</v>
      </c>
      <c r="C29" s="30">
        <v>2015</v>
      </c>
      <c r="D29" s="19">
        <v>2013</v>
      </c>
      <c r="E29" s="10">
        <v>18623</v>
      </c>
      <c r="F29" s="10">
        <v>18428</v>
      </c>
      <c r="G29" s="10">
        <v>15040</v>
      </c>
      <c r="H29" s="16">
        <f t="shared" si="1"/>
        <v>0.81614933796396782</v>
      </c>
      <c r="I29" s="10">
        <v>18160</v>
      </c>
      <c r="J29" s="16">
        <f t="shared" si="2"/>
        <v>0.98545691339266339</v>
      </c>
      <c r="K29" s="16">
        <f t="shared" si="3"/>
        <v>0.82819383259911894</v>
      </c>
      <c r="L29" s="10">
        <v>1600</v>
      </c>
      <c r="M29" s="9">
        <v>150</v>
      </c>
      <c r="N29" s="11">
        <v>1383.8465753424657</v>
      </c>
      <c r="O29" s="22">
        <v>169.32593995919555</v>
      </c>
      <c r="P29" s="10">
        <v>18620</v>
      </c>
      <c r="Q29" s="10">
        <v>18548</v>
      </c>
      <c r="R29" s="10">
        <v>14999</v>
      </c>
      <c r="S29" s="16">
        <f t="shared" si="4"/>
        <v>0.80865861548414919</v>
      </c>
      <c r="T29" s="10">
        <v>18409</v>
      </c>
      <c r="U29" s="16">
        <f t="shared" si="5"/>
        <v>0.99250593055855074</v>
      </c>
      <c r="V29" s="16">
        <f t="shared" si="6"/>
        <v>0.81476451735564126</v>
      </c>
      <c r="W29" s="10">
        <v>151932</v>
      </c>
    </row>
    <row r="30" spans="1:23" x14ac:dyDescent="0.2">
      <c r="A30" s="2">
        <f t="shared" si="0"/>
        <v>0</v>
      </c>
      <c r="B30" s="6" t="s">
        <v>12</v>
      </c>
      <c r="C30" s="30">
        <v>2015</v>
      </c>
      <c r="D30" s="19">
        <v>2015</v>
      </c>
      <c r="E30" s="10">
        <v>27072</v>
      </c>
      <c r="F30" s="10">
        <v>26903</v>
      </c>
      <c r="G30" s="10">
        <v>24191</v>
      </c>
      <c r="H30" s="16">
        <f t="shared" si="1"/>
        <v>0.89919339850574287</v>
      </c>
      <c r="I30" s="10">
        <v>26635</v>
      </c>
      <c r="J30" s="16">
        <f t="shared" si="2"/>
        <v>0.99003828569304542</v>
      </c>
      <c r="K30" s="16">
        <f t="shared" si="3"/>
        <v>0.90824103623052377</v>
      </c>
      <c r="L30" s="10">
        <v>1181</v>
      </c>
      <c r="M30" s="9">
        <v>90</v>
      </c>
      <c r="N30" s="11">
        <v>1117.1095890410959</v>
      </c>
      <c r="O30" s="22">
        <v>188.4569121426909</v>
      </c>
      <c r="P30" s="10">
        <v>25584</v>
      </c>
      <c r="Q30" s="10">
        <v>25577</v>
      </c>
      <c r="R30" s="10">
        <v>23586</v>
      </c>
      <c r="S30" s="16">
        <f t="shared" si="4"/>
        <v>0.9221566250928569</v>
      </c>
      <c r="T30" s="10">
        <v>25491</v>
      </c>
      <c r="U30" s="16">
        <f t="shared" si="5"/>
        <v>0.9966376040974313</v>
      </c>
      <c r="V30" s="16">
        <f t="shared" si="6"/>
        <v>0.92526774155584324</v>
      </c>
      <c r="W30" s="10">
        <v>126920</v>
      </c>
    </row>
    <row r="31" spans="1:23" x14ac:dyDescent="0.2">
      <c r="A31" s="2">
        <f t="shared" si="0"/>
        <v>1</v>
      </c>
      <c r="B31" s="6" t="s">
        <v>8</v>
      </c>
      <c r="C31" s="30">
        <v>2015</v>
      </c>
      <c r="D31" s="19">
        <v>2015</v>
      </c>
      <c r="E31" s="10">
        <v>39141</v>
      </c>
      <c r="F31" s="10">
        <v>39141</v>
      </c>
      <c r="G31" s="10">
        <v>37344</v>
      </c>
      <c r="H31" s="16">
        <f t="shared" si="1"/>
        <v>0.95408906261975934</v>
      </c>
      <c r="I31" s="10">
        <v>38339</v>
      </c>
      <c r="J31" s="16">
        <f t="shared" si="2"/>
        <v>0.97950997675072171</v>
      </c>
      <c r="K31" s="16">
        <f t="shared" si="3"/>
        <v>0.9740473147447769</v>
      </c>
      <c r="L31" s="21">
        <v>1797</v>
      </c>
      <c r="M31" s="9">
        <v>0</v>
      </c>
      <c r="N31" s="11">
        <v>2518.741342465753</v>
      </c>
      <c r="O31" s="22">
        <v>126.89706472514703</v>
      </c>
      <c r="P31" s="10">
        <v>39141</v>
      </c>
      <c r="Q31" s="10">
        <v>39141</v>
      </c>
      <c r="R31" s="21">
        <v>37504</v>
      </c>
      <c r="S31" s="16">
        <f t="shared" si="4"/>
        <v>0.9581768478066478</v>
      </c>
      <c r="T31" s="21">
        <v>38399</v>
      </c>
      <c r="U31" s="16">
        <f t="shared" si="5"/>
        <v>0.98104289619580487</v>
      </c>
      <c r="V31" s="16">
        <f t="shared" si="6"/>
        <v>0.97669210135680617</v>
      </c>
      <c r="W31" s="10">
        <v>489808.39999999991</v>
      </c>
    </row>
    <row r="32" spans="1:23" s="1" customFormat="1" x14ac:dyDescent="0.2">
      <c r="A32" s="2"/>
      <c r="B32" s="40" t="s">
        <v>29</v>
      </c>
      <c r="C32" s="5"/>
      <c r="D32" s="5"/>
      <c r="E32" s="5"/>
      <c r="F32" s="5"/>
      <c r="G32" s="5"/>
      <c r="H32" s="5"/>
      <c r="I32" s="5"/>
      <c r="J32" s="5"/>
      <c r="K32" s="5"/>
      <c r="L32" s="32"/>
      <c r="M32" s="5"/>
      <c r="N32" s="5"/>
      <c r="O32" s="31"/>
      <c r="P32" s="5"/>
      <c r="Q32" s="5"/>
      <c r="R32" s="5"/>
      <c r="S32" s="5"/>
      <c r="T32" s="5"/>
      <c r="U32" s="5"/>
      <c r="V32" s="5"/>
      <c r="W32" s="36"/>
    </row>
    <row r="33" spans="1:23" x14ac:dyDescent="0.2">
      <c r="A33" s="2">
        <f t="shared" si="0"/>
        <v>0</v>
      </c>
      <c r="B33" s="6" t="s">
        <v>37</v>
      </c>
      <c r="C33" s="30"/>
      <c r="D33" s="19">
        <v>2013</v>
      </c>
      <c r="E33" s="10">
        <v>8986</v>
      </c>
      <c r="F33" s="10">
        <v>7925</v>
      </c>
      <c r="G33" s="10">
        <v>7695</v>
      </c>
      <c r="H33" s="16">
        <f t="shared" ref="H33:H96" si="7">IF(OR(G33=0,F33=0),"...",G33/F33)</f>
        <v>0.97097791798107258</v>
      </c>
      <c r="I33" s="10">
        <v>7925</v>
      </c>
      <c r="J33" s="16">
        <f t="shared" ref="J33:J96" si="8">IF(OR(I33=0,F33=0),"...",I33/F33)</f>
        <v>1</v>
      </c>
      <c r="K33" s="16">
        <f t="shared" ref="K33:K96" si="9">IF(OR(I33=0,G33=0),"...",G33/I33)</f>
        <v>0.97097791798107258</v>
      </c>
      <c r="L33" s="10">
        <v>48</v>
      </c>
      <c r="M33" s="9">
        <v>46</v>
      </c>
      <c r="N33" s="11">
        <v>904.91506849315067</v>
      </c>
      <c r="O33" s="22">
        <v>16.021202168282198</v>
      </c>
      <c r="P33" s="10">
        <v>8986</v>
      </c>
      <c r="Q33" s="10">
        <v>8021</v>
      </c>
      <c r="R33" s="10">
        <v>7933</v>
      </c>
      <c r="S33" s="16">
        <f t="shared" ref="S33:S96" si="10">IF(OR(R33=0,Q33=0),"...",R33/Q33)</f>
        <v>0.98902879940157085</v>
      </c>
      <c r="T33" s="10">
        <v>8021</v>
      </c>
      <c r="U33" s="16">
        <f t="shared" ref="U33:U96" si="11">IF(OR(T33=0,Q33=0),"...",T33/Q33)</f>
        <v>1</v>
      </c>
      <c r="V33" s="16">
        <f t="shared" ref="V33:V96" si="12">IF(OR(T33=0,R33=0),"...",R33/T33)</f>
        <v>0.98902879940157085</v>
      </c>
      <c r="W33" s="10">
        <v>47410</v>
      </c>
    </row>
    <row r="34" spans="1:23" x14ac:dyDescent="0.2">
      <c r="A34" s="2">
        <f t="shared" si="0"/>
        <v>0</v>
      </c>
      <c r="B34" s="6" t="s">
        <v>43</v>
      </c>
      <c r="C34" s="30">
        <v>2014</v>
      </c>
      <c r="D34" s="19">
        <v>2012</v>
      </c>
      <c r="E34" s="10">
        <v>4769</v>
      </c>
      <c r="F34" s="10">
        <v>4678</v>
      </c>
      <c r="G34" s="10">
        <v>4470</v>
      </c>
      <c r="H34" s="16">
        <f t="shared" si="7"/>
        <v>0.95553655408294147</v>
      </c>
      <c r="I34" s="10">
        <v>4648</v>
      </c>
      <c r="J34" s="16">
        <f t="shared" si="8"/>
        <v>0.99358700299273195</v>
      </c>
      <c r="K34" s="16">
        <f t="shared" si="9"/>
        <v>0.9617039586919105</v>
      </c>
      <c r="L34" s="10">
        <v>414</v>
      </c>
      <c r="M34" s="9">
        <v>0</v>
      </c>
      <c r="N34" s="11">
        <v>125.26197260273973</v>
      </c>
      <c r="O34" s="11">
        <v>10.659462327234838</v>
      </c>
      <c r="P34" s="10">
        <v>4769</v>
      </c>
      <c r="Q34" s="10">
        <v>4689</v>
      </c>
      <c r="R34" s="10">
        <v>4416</v>
      </c>
      <c r="S34" s="16">
        <f t="shared" si="10"/>
        <v>0.94177863083813185</v>
      </c>
      <c r="T34" s="10">
        <v>4599</v>
      </c>
      <c r="U34" s="16">
        <f t="shared" si="11"/>
        <v>0.98080614203454897</v>
      </c>
      <c r="V34" s="16">
        <f t="shared" si="12"/>
        <v>0.96020874103065879</v>
      </c>
      <c r="W34" s="10">
        <v>34890.470000000008</v>
      </c>
    </row>
    <row r="35" spans="1:23" x14ac:dyDescent="0.2">
      <c r="A35" s="2">
        <f t="shared" si="0"/>
        <v>0</v>
      </c>
      <c r="B35" s="6" t="s">
        <v>89</v>
      </c>
      <c r="C35" s="30">
        <v>2015</v>
      </c>
      <c r="D35" s="19">
        <v>2014</v>
      </c>
      <c r="E35" s="10">
        <v>1278</v>
      </c>
      <c r="F35" s="10">
        <v>1224</v>
      </c>
      <c r="G35" s="10">
        <v>822</v>
      </c>
      <c r="H35" s="16">
        <f t="shared" si="7"/>
        <v>0.67156862745098034</v>
      </c>
      <c r="I35" s="10">
        <v>1135</v>
      </c>
      <c r="J35" s="16">
        <f t="shared" si="8"/>
        <v>0.92728758169934644</v>
      </c>
      <c r="K35" s="16">
        <f t="shared" si="9"/>
        <v>0.72422907488986787</v>
      </c>
      <c r="L35" s="10">
        <v>196</v>
      </c>
      <c r="M35" s="9">
        <v>0</v>
      </c>
      <c r="N35" s="11">
        <v>46.838356164383562</v>
      </c>
      <c r="O35" s="22">
        <v>16.759044095590443</v>
      </c>
      <c r="P35" s="10">
        <v>1278</v>
      </c>
      <c r="Q35" s="10">
        <v>1224</v>
      </c>
      <c r="R35" s="10">
        <v>909</v>
      </c>
      <c r="S35" s="16">
        <f t="shared" si="10"/>
        <v>0.74264705882352944</v>
      </c>
      <c r="T35" s="10">
        <v>1129</v>
      </c>
      <c r="U35" s="16">
        <f t="shared" si="11"/>
        <v>0.92238562091503273</v>
      </c>
      <c r="V35" s="16">
        <f t="shared" si="12"/>
        <v>0.80513728963684672</v>
      </c>
      <c r="W35" s="10">
        <v>4442</v>
      </c>
    </row>
    <row r="36" spans="1:23" x14ac:dyDescent="0.2">
      <c r="A36" s="2">
        <f t="shared" si="0"/>
        <v>0</v>
      </c>
      <c r="B36" s="6" t="s">
        <v>35</v>
      </c>
      <c r="C36" s="30">
        <v>2014</v>
      </c>
      <c r="D36" s="19">
        <v>2013</v>
      </c>
      <c r="E36" s="10">
        <v>8221</v>
      </c>
      <c r="F36" s="10">
        <v>7909</v>
      </c>
      <c r="G36" s="10">
        <v>5315</v>
      </c>
      <c r="H36" s="16">
        <f t="shared" si="7"/>
        <v>0.67201921861170821</v>
      </c>
      <c r="I36" s="10">
        <v>5639</v>
      </c>
      <c r="J36" s="16">
        <f t="shared" si="8"/>
        <v>0.71298520672651411</v>
      </c>
      <c r="K36" s="16">
        <f t="shared" si="9"/>
        <v>0.94254300407873737</v>
      </c>
      <c r="L36" s="10">
        <v>534</v>
      </c>
      <c r="M36" s="9">
        <v>40</v>
      </c>
      <c r="N36" s="11">
        <v>367.11</v>
      </c>
      <c r="O36" s="22">
        <v>37.436983466281781</v>
      </c>
      <c r="P36" s="10">
        <v>8221</v>
      </c>
      <c r="Q36" s="10">
        <v>7909</v>
      </c>
      <c r="R36" s="10">
        <v>6525</v>
      </c>
      <c r="S36" s="16">
        <f t="shared" si="10"/>
        <v>0.82500948286761921</v>
      </c>
      <c r="T36" s="10">
        <v>6959</v>
      </c>
      <c r="U36" s="16">
        <f t="shared" si="11"/>
        <v>0.87988367682387159</v>
      </c>
      <c r="V36" s="16">
        <f t="shared" si="12"/>
        <v>0.93763471763184369</v>
      </c>
      <c r="W36" s="10">
        <v>26384</v>
      </c>
    </row>
    <row r="37" spans="1:23" x14ac:dyDescent="0.2">
      <c r="A37" s="2">
        <f t="shared" si="0"/>
        <v>1</v>
      </c>
      <c r="B37" s="6" t="s">
        <v>57</v>
      </c>
      <c r="C37" s="30">
        <v>2014</v>
      </c>
      <c r="D37" s="19">
        <v>2015</v>
      </c>
      <c r="E37" s="10">
        <v>3640</v>
      </c>
      <c r="F37" s="10">
        <v>3640</v>
      </c>
      <c r="G37" s="10">
        <v>2178</v>
      </c>
      <c r="H37" s="16">
        <f t="shared" si="7"/>
        <v>0.59835164835164834</v>
      </c>
      <c r="I37" s="10">
        <v>2607</v>
      </c>
      <c r="J37" s="16">
        <f t="shared" si="8"/>
        <v>0.71620879120879122</v>
      </c>
      <c r="K37" s="16">
        <f t="shared" si="9"/>
        <v>0.83544303797468356</v>
      </c>
      <c r="L37" s="10">
        <v>1462</v>
      </c>
      <c r="M37" s="9">
        <v>0</v>
      </c>
      <c r="N37" s="11">
        <v>31.052054794520547</v>
      </c>
      <c r="O37" s="22">
        <v>89.919151666100603</v>
      </c>
      <c r="P37" s="10">
        <v>3640</v>
      </c>
      <c r="Q37" s="21">
        <v>3640</v>
      </c>
      <c r="R37" s="10">
        <v>2313</v>
      </c>
      <c r="S37" s="16">
        <f t="shared" si="10"/>
        <v>0.6354395604395604</v>
      </c>
      <c r="T37" s="10">
        <v>2633</v>
      </c>
      <c r="U37" s="16">
        <f t="shared" si="11"/>
        <v>0.72335164835164834</v>
      </c>
      <c r="V37" s="16">
        <f t="shared" si="12"/>
        <v>0.87846562856057731</v>
      </c>
      <c r="W37" s="10">
        <v>17941</v>
      </c>
    </row>
    <row r="38" spans="1:23" x14ac:dyDescent="0.2">
      <c r="A38" s="2">
        <f t="shared" si="0"/>
        <v>1</v>
      </c>
      <c r="B38" s="6" t="s">
        <v>44</v>
      </c>
      <c r="C38" s="30"/>
      <c r="D38" s="19">
        <v>2015</v>
      </c>
      <c r="E38" s="10">
        <f>6008+1834+400</f>
        <v>8242</v>
      </c>
      <c r="F38" s="10">
        <f>E38</f>
        <v>8242</v>
      </c>
      <c r="G38" s="21">
        <v>4757</v>
      </c>
      <c r="H38" s="16">
        <f t="shared" si="7"/>
        <v>0.5771657364717302</v>
      </c>
      <c r="I38" s="21">
        <v>7434</v>
      </c>
      <c r="J38" s="16">
        <f t="shared" si="8"/>
        <v>0.90196554234409121</v>
      </c>
      <c r="K38" s="16">
        <f t="shared" si="9"/>
        <v>0.6398977670164111</v>
      </c>
      <c r="L38" s="21">
        <v>0</v>
      </c>
      <c r="M38" s="20">
        <v>0</v>
      </c>
      <c r="N38" s="22">
        <v>133.05479452054794</v>
      </c>
      <c r="O38" s="22">
        <v>331.3781276906995</v>
      </c>
      <c r="P38" s="10">
        <f>6008+1834+400</f>
        <v>8242</v>
      </c>
      <c r="Q38" s="10">
        <f>P38</f>
        <v>8242</v>
      </c>
      <c r="R38" s="10">
        <v>5316</v>
      </c>
      <c r="S38" s="16">
        <f t="shared" si="10"/>
        <v>0.64498908032031066</v>
      </c>
      <c r="T38" s="10">
        <v>7362</v>
      </c>
      <c r="U38" s="16">
        <f t="shared" si="11"/>
        <v>0.89322979859257456</v>
      </c>
      <c r="V38" s="16">
        <f t="shared" si="12"/>
        <v>0.72208638956805216</v>
      </c>
      <c r="W38" s="10">
        <v>9880</v>
      </c>
    </row>
    <row r="39" spans="1:23" x14ac:dyDescent="0.2">
      <c r="A39" s="2">
        <f t="shared" si="0"/>
        <v>0</v>
      </c>
      <c r="B39" s="6" t="s">
        <v>49</v>
      </c>
      <c r="C39" s="30">
        <v>2015</v>
      </c>
      <c r="D39" s="19">
        <v>2015</v>
      </c>
      <c r="E39" s="10">
        <v>5050</v>
      </c>
      <c r="F39" s="10">
        <v>4967</v>
      </c>
      <c r="G39" s="10">
        <v>4272</v>
      </c>
      <c r="H39" s="16">
        <f t="shared" si="7"/>
        <v>0.86007650493255483</v>
      </c>
      <c r="I39" s="10">
        <v>4927</v>
      </c>
      <c r="J39" s="16">
        <f t="shared" si="8"/>
        <v>0.9919468492047514</v>
      </c>
      <c r="K39" s="16">
        <f t="shared" si="9"/>
        <v>0.86705906230972196</v>
      </c>
      <c r="L39" s="21">
        <v>677</v>
      </c>
      <c r="M39" s="9">
        <v>18</v>
      </c>
      <c r="N39" s="11">
        <v>136.92328767123288</v>
      </c>
      <c r="O39" s="22">
        <v>20.086996722846443</v>
      </c>
      <c r="P39" s="10">
        <v>6002</v>
      </c>
      <c r="Q39" s="10">
        <v>5599</v>
      </c>
      <c r="R39" s="10">
        <v>3952</v>
      </c>
      <c r="S39" s="16">
        <f t="shared" si="10"/>
        <v>0.70584032863011248</v>
      </c>
      <c r="T39" s="10">
        <v>5559</v>
      </c>
      <c r="U39" s="16">
        <f t="shared" si="11"/>
        <v>0.99285586711912843</v>
      </c>
      <c r="V39" s="16">
        <f t="shared" si="12"/>
        <v>0.71091923007735203</v>
      </c>
      <c r="W39" s="10">
        <v>30407</v>
      </c>
    </row>
    <row r="40" spans="1:23" x14ac:dyDescent="0.2">
      <c r="A40" s="2">
        <f t="shared" si="0"/>
        <v>0</v>
      </c>
      <c r="B40" s="6" t="s">
        <v>60</v>
      </c>
      <c r="C40" s="30">
        <v>2014</v>
      </c>
      <c r="D40" s="19">
        <v>2011</v>
      </c>
      <c r="E40" s="10">
        <v>2147</v>
      </c>
      <c r="F40" s="10">
        <v>1140</v>
      </c>
      <c r="G40" s="10">
        <v>414</v>
      </c>
      <c r="H40" s="16">
        <f t="shared" si="7"/>
        <v>0.36315789473684212</v>
      </c>
      <c r="I40" s="10">
        <v>729</v>
      </c>
      <c r="J40" s="16">
        <f t="shared" si="8"/>
        <v>0.63947368421052631</v>
      </c>
      <c r="K40" s="16">
        <f t="shared" si="9"/>
        <v>0.5679012345679012</v>
      </c>
      <c r="L40" s="10">
        <v>100</v>
      </c>
      <c r="M40" s="9">
        <v>12</v>
      </c>
      <c r="N40" s="11">
        <v>138.57260273972602</v>
      </c>
      <c r="O40" s="22">
        <v>169.21743101052215</v>
      </c>
      <c r="P40" s="10">
        <v>2147</v>
      </c>
      <c r="Q40" s="10">
        <v>1140</v>
      </c>
      <c r="R40" s="10">
        <v>745</v>
      </c>
      <c r="S40" s="16">
        <f t="shared" si="10"/>
        <v>0.65350877192982459</v>
      </c>
      <c r="T40" s="10">
        <v>796</v>
      </c>
      <c r="U40" s="16">
        <f t="shared" si="11"/>
        <v>0.69824561403508767</v>
      </c>
      <c r="V40" s="16">
        <f t="shared" si="12"/>
        <v>0.93592964824120606</v>
      </c>
      <c r="W40" s="10">
        <v>6300</v>
      </c>
    </row>
    <row r="41" spans="1:23" x14ac:dyDescent="0.2">
      <c r="A41" s="2">
        <f t="shared" si="0"/>
        <v>0</v>
      </c>
      <c r="B41" s="6" t="s">
        <v>48</v>
      </c>
      <c r="C41" s="30">
        <v>2015</v>
      </c>
      <c r="D41" s="19">
        <v>2015</v>
      </c>
      <c r="E41" s="10">
        <v>6073</v>
      </c>
      <c r="F41" s="10">
        <v>5923</v>
      </c>
      <c r="G41" s="10">
        <v>5342</v>
      </c>
      <c r="H41" s="16">
        <f t="shared" si="7"/>
        <v>0.90190781698463618</v>
      </c>
      <c r="I41" s="10">
        <v>5895</v>
      </c>
      <c r="J41" s="16">
        <f t="shared" si="8"/>
        <v>0.99527266587877761</v>
      </c>
      <c r="K41" s="16">
        <f t="shared" si="9"/>
        <v>0.90619168787107718</v>
      </c>
      <c r="L41" s="10">
        <v>68</v>
      </c>
      <c r="M41" s="9">
        <v>0</v>
      </c>
      <c r="N41" s="11">
        <v>63.178082191780824</v>
      </c>
      <c r="O41" s="22">
        <v>64.108957704004965</v>
      </c>
      <c r="P41" s="10">
        <v>6073</v>
      </c>
      <c r="Q41" s="10">
        <v>5923</v>
      </c>
      <c r="R41" s="10">
        <v>5405</v>
      </c>
      <c r="S41" s="16">
        <f t="shared" si="10"/>
        <v>0.91254431875738651</v>
      </c>
      <c r="T41" s="10">
        <v>5767</v>
      </c>
      <c r="U41" s="16">
        <f t="shared" si="11"/>
        <v>0.97366199561033262</v>
      </c>
      <c r="V41" s="16">
        <f t="shared" si="12"/>
        <v>0.93722906190393618</v>
      </c>
      <c r="W41" s="10">
        <v>40000</v>
      </c>
    </row>
    <row r="42" spans="1:23" x14ac:dyDescent="0.2">
      <c r="A42" s="2">
        <f t="shared" si="0"/>
        <v>1</v>
      </c>
      <c r="B42" s="6" t="s">
        <v>92</v>
      </c>
      <c r="C42" s="30">
        <v>2015</v>
      </c>
      <c r="D42" s="19">
        <v>2015</v>
      </c>
      <c r="E42" s="10">
        <v>2518</v>
      </c>
      <c r="F42" s="10">
        <v>2518</v>
      </c>
      <c r="G42" s="10">
        <v>568</v>
      </c>
      <c r="H42" s="16">
        <f t="shared" si="7"/>
        <v>0.2255758538522637</v>
      </c>
      <c r="I42" s="10">
        <v>2274</v>
      </c>
      <c r="J42" s="16">
        <f t="shared" si="8"/>
        <v>0.90309769658459094</v>
      </c>
      <c r="K42" s="16">
        <f t="shared" si="9"/>
        <v>0.24978012313104661</v>
      </c>
      <c r="L42" s="10">
        <v>900</v>
      </c>
      <c r="M42" s="9">
        <v>1050</v>
      </c>
      <c r="N42" s="11">
        <v>13.397260273972602</v>
      </c>
      <c r="O42" s="22">
        <v>85.611132548716967</v>
      </c>
      <c r="P42" s="10">
        <v>2518</v>
      </c>
      <c r="Q42" s="10">
        <v>2518</v>
      </c>
      <c r="R42" s="10">
        <v>1079</v>
      </c>
      <c r="S42" s="16">
        <f t="shared" si="10"/>
        <v>0.42851469420174743</v>
      </c>
      <c r="T42" s="10">
        <v>1079</v>
      </c>
      <c r="U42" s="16">
        <f t="shared" si="11"/>
        <v>0.42851469420174743</v>
      </c>
      <c r="V42" s="16">
        <f t="shared" si="12"/>
        <v>1</v>
      </c>
      <c r="W42" s="10">
        <v>5517</v>
      </c>
    </row>
    <row r="43" spans="1:23" x14ac:dyDescent="0.2">
      <c r="A43" s="2">
        <f t="shared" si="0"/>
        <v>0</v>
      </c>
      <c r="B43" s="6" t="s">
        <v>38</v>
      </c>
      <c r="C43" s="30">
        <v>2014</v>
      </c>
      <c r="D43" s="19">
        <v>2010</v>
      </c>
      <c r="E43" s="10">
        <v>7222</v>
      </c>
      <c r="F43" s="10">
        <v>6780</v>
      </c>
      <c r="G43" s="10">
        <v>6061</v>
      </c>
      <c r="H43" s="16">
        <f t="shared" si="7"/>
        <v>0.89395280235988206</v>
      </c>
      <c r="I43" s="10">
        <v>6170</v>
      </c>
      <c r="J43" s="16">
        <f t="shared" si="8"/>
        <v>0.91002949852507375</v>
      </c>
      <c r="K43" s="16">
        <f t="shared" si="9"/>
        <v>0.98233387358184765</v>
      </c>
      <c r="L43" s="10">
        <v>719</v>
      </c>
      <c r="M43" s="9">
        <v>0</v>
      </c>
      <c r="N43" s="11">
        <v>829.66027397260279</v>
      </c>
      <c r="O43" s="22">
        <v>42.795525852463427</v>
      </c>
      <c r="P43" s="10">
        <v>7222</v>
      </c>
      <c r="Q43" s="10">
        <v>7148</v>
      </c>
      <c r="R43" s="10">
        <v>6469</v>
      </c>
      <c r="S43" s="16">
        <f t="shared" si="10"/>
        <v>0.90500839395635146</v>
      </c>
      <c r="T43" s="10">
        <v>6648</v>
      </c>
      <c r="U43" s="16">
        <f t="shared" si="11"/>
        <v>0.93005036373810857</v>
      </c>
      <c r="V43" s="16">
        <f t="shared" si="12"/>
        <v>0.9730746089049338</v>
      </c>
      <c r="W43" s="10">
        <v>47297</v>
      </c>
    </row>
    <row r="44" spans="1:23" x14ac:dyDescent="0.2">
      <c r="A44" s="2">
        <f t="shared" si="0"/>
        <v>0</v>
      </c>
      <c r="B44" s="6" t="s">
        <v>54</v>
      </c>
      <c r="C44" s="30">
        <v>2014</v>
      </c>
      <c r="D44" s="19">
        <v>2011</v>
      </c>
      <c r="E44" s="10">
        <v>3099</v>
      </c>
      <c r="F44" s="10">
        <v>2987</v>
      </c>
      <c r="G44" s="10">
        <v>2738</v>
      </c>
      <c r="H44" s="16">
        <f t="shared" si="7"/>
        <v>0.9166387679946435</v>
      </c>
      <c r="I44" s="10">
        <v>2738</v>
      </c>
      <c r="J44" s="16">
        <f t="shared" si="8"/>
        <v>0.9166387679946435</v>
      </c>
      <c r="K44" s="16">
        <f t="shared" si="9"/>
        <v>1</v>
      </c>
      <c r="L44" s="10">
        <v>0</v>
      </c>
      <c r="M44" s="9">
        <v>0</v>
      </c>
      <c r="N44" s="11">
        <v>74.92602739726027</v>
      </c>
      <c r="O44" s="22">
        <v>19.383415551797633</v>
      </c>
      <c r="P44" s="10">
        <v>3099</v>
      </c>
      <c r="Q44" s="10">
        <v>3040</v>
      </c>
      <c r="R44" s="10">
        <v>3030</v>
      </c>
      <c r="S44" s="16">
        <f t="shared" si="10"/>
        <v>0.99671052631578949</v>
      </c>
      <c r="T44" s="10">
        <v>3040</v>
      </c>
      <c r="U44" s="16">
        <f t="shared" si="11"/>
        <v>1</v>
      </c>
      <c r="V44" s="16">
        <f t="shared" si="12"/>
        <v>0.99671052631578949</v>
      </c>
      <c r="W44" s="10">
        <v>19416</v>
      </c>
    </row>
    <row r="45" spans="1:23" x14ac:dyDescent="0.2">
      <c r="A45" s="2">
        <f t="shared" si="0"/>
        <v>0</v>
      </c>
      <c r="B45" s="6" t="s">
        <v>55</v>
      </c>
      <c r="C45" s="30">
        <v>2015</v>
      </c>
      <c r="D45" s="19">
        <v>2014</v>
      </c>
      <c r="E45" s="10">
        <v>4002</v>
      </c>
      <c r="F45" s="10">
        <v>3763</v>
      </c>
      <c r="G45" s="10">
        <v>2677</v>
      </c>
      <c r="H45" s="16">
        <f t="shared" si="7"/>
        <v>0.71140047834174858</v>
      </c>
      <c r="I45" s="10">
        <v>3601</v>
      </c>
      <c r="J45" s="16">
        <f t="shared" si="8"/>
        <v>0.95694924262556469</v>
      </c>
      <c r="K45" s="16">
        <f t="shared" si="9"/>
        <v>0.74340460983060264</v>
      </c>
      <c r="L45" s="10">
        <v>724</v>
      </c>
      <c r="M45" s="9">
        <v>362</v>
      </c>
      <c r="N45" s="11">
        <v>194.45753424657534</v>
      </c>
      <c r="O45" s="22">
        <v>77.148576662692349</v>
      </c>
      <c r="P45" s="10">
        <v>4002</v>
      </c>
      <c r="Q45" s="10">
        <v>3763</v>
      </c>
      <c r="R45" s="10">
        <v>3188</v>
      </c>
      <c r="S45" s="16">
        <f t="shared" si="10"/>
        <v>0.84719638586234391</v>
      </c>
      <c r="T45" s="10">
        <v>3601</v>
      </c>
      <c r="U45" s="16">
        <f t="shared" si="11"/>
        <v>0.95694924262556469</v>
      </c>
      <c r="V45" s="16">
        <f t="shared" si="12"/>
        <v>0.8853096362121633</v>
      </c>
      <c r="W45" s="10">
        <v>44306</v>
      </c>
    </row>
    <row r="46" spans="1:23" x14ac:dyDescent="0.2">
      <c r="A46" s="2">
        <f t="shared" si="0"/>
        <v>0</v>
      </c>
      <c r="B46" s="6" t="s">
        <v>32</v>
      </c>
      <c r="C46" s="30">
        <v>2015</v>
      </c>
      <c r="D46" s="19">
        <v>2014</v>
      </c>
      <c r="E46" s="10">
        <v>1547</v>
      </c>
      <c r="F46" s="10">
        <v>1310</v>
      </c>
      <c r="G46" s="10">
        <v>1210</v>
      </c>
      <c r="H46" s="16">
        <f t="shared" si="7"/>
        <v>0.92366412213740456</v>
      </c>
      <c r="I46" s="10">
        <v>1310</v>
      </c>
      <c r="J46" s="16">
        <f t="shared" si="8"/>
        <v>1</v>
      </c>
      <c r="K46" s="16">
        <f t="shared" si="9"/>
        <v>0.92366412213740456</v>
      </c>
      <c r="L46" s="21">
        <v>95</v>
      </c>
      <c r="M46" s="20">
        <v>5</v>
      </c>
      <c r="N46" s="22">
        <v>68.438356164383606</v>
      </c>
      <c r="O46" s="22">
        <v>4.1867995018680002</v>
      </c>
      <c r="P46" s="10">
        <v>1547</v>
      </c>
      <c r="Q46" s="10">
        <v>1416</v>
      </c>
      <c r="R46" s="10">
        <v>1416</v>
      </c>
      <c r="S46" s="16">
        <f t="shared" si="10"/>
        <v>1</v>
      </c>
      <c r="T46" s="10">
        <v>1416</v>
      </c>
      <c r="U46" s="16">
        <f t="shared" si="11"/>
        <v>1</v>
      </c>
      <c r="V46" s="16">
        <f t="shared" si="12"/>
        <v>1</v>
      </c>
      <c r="W46" s="10">
        <v>3523</v>
      </c>
    </row>
    <row r="47" spans="1:23" x14ac:dyDescent="0.2">
      <c r="A47" s="2">
        <f t="shared" si="0"/>
        <v>1</v>
      </c>
      <c r="B47" s="6" t="s">
        <v>66</v>
      </c>
      <c r="C47" s="30">
        <v>2014</v>
      </c>
      <c r="D47" s="19">
        <v>2015</v>
      </c>
      <c r="E47" s="10">
        <v>2536</v>
      </c>
      <c r="F47" s="10">
        <v>2536</v>
      </c>
      <c r="G47" s="10">
        <v>1410</v>
      </c>
      <c r="H47" s="16">
        <f t="shared" si="7"/>
        <v>0.555993690851735</v>
      </c>
      <c r="I47" s="10">
        <v>1941</v>
      </c>
      <c r="J47" s="16">
        <f t="shared" si="8"/>
        <v>0.76537854889589907</v>
      </c>
      <c r="K47" s="16">
        <f t="shared" si="9"/>
        <v>0.72642967542503867</v>
      </c>
      <c r="L47" s="10">
        <v>76</v>
      </c>
      <c r="M47" s="9">
        <v>0</v>
      </c>
      <c r="N47" s="11">
        <v>137.3041095890411</v>
      </c>
      <c r="O47" s="22">
        <v>59.968005440590694</v>
      </c>
      <c r="P47" s="10">
        <v>2749</v>
      </c>
      <c r="Q47" s="10">
        <v>2749</v>
      </c>
      <c r="R47" s="10">
        <v>2232</v>
      </c>
      <c r="S47" s="16">
        <f t="shared" si="10"/>
        <v>0.81193161149508908</v>
      </c>
      <c r="T47" s="10">
        <v>2671</v>
      </c>
      <c r="U47" s="16">
        <f t="shared" si="11"/>
        <v>0.97162604583484902</v>
      </c>
      <c r="V47" s="16">
        <f t="shared" si="12"/>
        <v>0.83564208161737175</v>
      </c>
      <c r="W47" s="10">
        <v>22732</v>
      </c>
    </row>
    <row r="48" spans="1:23" x14ac:dyDescent="0.2">
      <c r="A48" s="2">
        <f t="shared" si="0"/>
        <v>0</v>
      </c>
      <c r="B48" s="42" t="s">
        <v>80</v>
      </c>
      <c r="C48" s="30"/>
      <c r="D48" s="19">
        <v>2013</v>
      </c>
      <c r="E48" s="10"/>
      <c r="F48" s="10"/>
      <c r="G48" s="10"/>
      <c r="H48" s="16" t="str">
        <f t="shared" si="7"/>
        <v>...</v>
      </c>
      <c r="I48" s="10"/>
      <c r="J48" s="16" t="str">
        <f t="shared" si="8"/>
        <v>...</v>
      </c>
      <c r="K48" s="16" t="str">
        <f t="shared" si="9"/>
        <v>...</v>
      </c>
      <c r="L48" s="10"/>
      <c r="M48" s="9"/>
      <c r="N48" s="11"/>
      <c r="O48" s="22"/>
      <c r="P48" s="10"/>
      <c r="Q48" s="10"/>
      <c r="R48" s="10"/>
      <c r="S48" s="16" t="str">
        <f t="shared" si="10"/>
        <v>...</v>
      </c>
      <c r="T48" s="10"/>
      <c r="U48" s="16" t="str">
        <f t="shared" si="11"/>
        <v>...</v>
      </c>
      <c r="V48" s="16" t="str">
        <f t="shared" si="12"/>
        <v>...</v>
      </c>
      <c r="W48" s="10"/>
    </row>
    <row r="49" spans="1:23" x14ac:dyDescent="0.2">
      <c r="A49" s="2">
        <f t="shared" si="0"/>
        <v>0</v>
      </c>
      <c r="B49" s="35" t="s">
        <v>74</v>
      </c>
      <c r="C49" s="30">
        <v>2015</v>
      </c>
      <c r="D49" s="19">
        <v>2011</v>
      </c>
      <c r="E49" s="21">
        <v>1930</v>
      </c>
      <c r="F49" s="10">
        <v>1820</v>
      </c>
      <c r="G49" s="10">
        <v>1455</v>
      </c>
      <c r="H49" s="16">
        <f t="shared" si="7"/>
        <v>0.7994505494505495</v>
      </c>
      <c r="I49" s="10">
        <v>1627</v>
      </c>
      <c r="J49" s="16">
        <f t="shared" si="8"/>
        <v>0.893956043956044</v>
      </c>
      <c r="K49" s="16">
        <f t="shared" si="9"/>
        <v>0.89428395820528583</v>
      </c>
      <c r="L49" s="10">
        <v>116</v>
      </c>
      <c r="M49" s="9">
        <v>0</v>
      </c>
      <c r="N49" s="11">
        <v>155.04931506849314</v>
      </c>
      <c r="O49" s="22">
        <v>15.621993127147764</v>
      </c>
      <c r="P49" s="10">
        <v>1930</v>
      </c>
      <c r="Q49" s="10">
        <v>1835</v>
      </c>
      <c r="R49" s="10">
        <v>1571</v>
      </c>
      <c r="S49" s="16">
        <f t="shared" si="10"/>
        <v>0.85613079019073568</v>
      </c>
      <c r="T49" s="10">
        <v>1730</v>
      </c>
      <c r="U49" s="16">
        <f t="shared" si="11"/>
        <v>0.94277929155313356</v>
      </c>
      <c r="V49" s="16">
        <f t="shared" si="12"/>
        <v>0.90809248554913291</v>
      </c>
      <c r="W49" s="21">
        <v>17680</v>
      </c>
    </row>
    <row r="50" spans="1:23" x14ac:dyDescent="0.2">
      <c r="A50" s="2">
        <f t="shared" si="0"/>
        <v>1</v>
      </c>
      <c r="B50" s="6" t="s">
        <v>47</v>
      </c>
      <c r="C50" s="30">
        <v>2014</v>
      </c>
      <c r="D50" s="19">
        <v>2011</v>
      </c>
      <c r="E50" s="10">
        <v>4349</v>
      </c>
      <c r="F50" s="10">
        <v>4349</v>
      </c>
      <c r="G50" s="10">
        <v>4118</v>
      </c>
      <c r="H50" s="16">
        <f t="shared" si="7"/>
        <v>0.94688434122786846</v>
      </c>
      <c r="I50" s="10">
        <v>4349</v>
      </c>
      <c r="J50" s="16">
        <f t="shared" si="8"/>
        <v>1</v>
      </c>
      <c r="K50" s="16">
        <f t="shared" si="9"/>
        <v>0.94688434122786846</v>
      </c>
      <c r="L50" s="10">
        <v>81</v>
      </c>
      <c r="M50" s="9">
        <v>0</v>
      </c>
      <c r="N50" s="11">
        <v>282.12876712328767</v>
      </c>
      <c r="O50" s="22">
        <v>15.598305468141868</v>
      </c>
      <c r="P50" s="10">
        <v>4349</v>
      </c>
      <c r="Q50" s="10">
        <v>4349</v>
      </c>
      <c r="R50" s="10">
        <v>4074</v>
      </c>
      <c r="S50" s="16">
        <f t="shared" si="10"/>
        <v>0.93676707289031957</v>
      </c>
      <c r="T50" s="10">
        <v>4349</v>
      </c>
      <c r="U50" s="16">
        <f t="shared" si="11"/>
        <v>1</v>
      </c>
      <c r="V50" s="16">
        <f t="shared" si="12"/>
        <v>0.93676707289031957</v>
      </c>
      <c r="W50" s="10">
        <v>43118</v>
      </c>
    </row>
    <row r="51" spans="1:23" x14ac:dyDescent="0.2">
      <c r="A51" s="2">
        <f t="shared" si="0"/>
        <v>0</v>
      </c>
      <c r="B51" s="6" t="s">
        <v>45</v>
      </c>
      <c r="C51" s="30">
        <v>2014</v>
      </c>
      <c r="D51" s="19">
        <v>2014</v>
      </c>
      <c r="E51" s="10">
        <v>5825</v>
      </c>
      <c r="F51" s="10">
        <v>5101</v>
      </c>
      <c r="G51" s="10">
        <v>3215</v>
      </c>
      <c r="H51" s="16">
        <f t="shared" si="7"/>
        <v>0.63026857478925702</v>
      </c>
      <c r="I51" s="10">
        <v>4377</v>
      </c>
      <c r="J51" s="16">
        <f t="shared" si="8"/>
        <v>0.85806704567731817</v>
      </c>
      <c r="K51" s="16">
        <f t="shared" si="9"/>
        <v>0.73452136166323967</v>
      </c>
      <c r="L51" s="10">
        <v>1886</v>
      </c>
      <c r="M51" s="9">
        <v>0</v>
      </c>
      <c r="N51" s="11">
        <v>59.024657534246572</v>
      </c>
      <c r="O51" s="22">
        <v>170.76900487867232</v>
      </c>
      <c r="P51" s="10">
        <v>5825</v>
      </c>
      <c r="Q51" s="10">
        <v>5101</v>
      </c>
      <c r="R51" s="10">
        <v>3508</v>
      </c>
      <c r="S51" s="16">
        <f t="shared" si="10"/>
        <v>0.68770829249166832</v>
      </c>
      <c r="T51" s="10">
        <v>4377</v>
      </c>
      <c r="U51" s="16">
        <f t="shared" si="11"/>
        <v>0.85806704567731817</v>
      </c>
      <c r="V51" s="16">
        <f t="shared" si="12"/>
        <v>0.80146218871373087</v>
      </c>
      <c r="W51" s="10">
        <v>37248</v>
      </c>
    </row>
    <row r="52" spans="1:23" x14ac:dyDescent="0.2">
      <c r="A52" s="2">
        <f t="shared" si="0"/>
        <v>0</v>
      </c>
      <c r="B52" s="6" t="s">
        <v>71</v>
      </c>
      <c r="C52" s="30">
        <v>2015</v>
      </c>
      <c r="D52" s="19">
        <v>2011</v>
      </c>
      <c r="E52" s="10">
        <v>6926</v>
      </c>
      <c r="F52" s="10">
        <v>6437</v>
      </c>
      <c r="G52" s="10">
        <v>2554</v>
      </c>
      <c r="H52" s="16">
        <f t="shared" si="7"/>
        <v>0.39676868106260682</v>
      </c>
      <c r="I52" s="10">
        <v>3750</v>
      </c>
      <c r="J52" s="16">
        <f t="shared" si="8"/>
        <v>0.58256951996271555</v>
      </c>
      <c r="K52" s="16">
        <f t="shared" si="9"/>
        <v>0.68106666666666671</v>
      </c>
      <c r="L52" s="10">
        <v>0</v>
      </c>
      <c r="M52" s="9">
        <v>0</v>
      </c>
      <c r="N52" s="11">
        <v>54.260273972602739</v>
      </c>
      <c r="O52" s="22">
        <v>306.07558704583727</v>
      </c>
      <c r="P52" s="10">
        <v>6926</v>
      </c>
      <c r="Q52" s="10">
        <v>6437</v>
      </c>
      <c r="R52" s="10">
        <v>3024</v>
      </c>
      <c r="S52" s="16">
        <f t="shared" si="10"/>
        <v>0.46978406089793384</v>
      </c>
      <c r="T52" s="10">
        <v>4184</v>
      </c>
      <c r="U52" s="16">
        <f t="shared" si="11"/>
        <v>0.64999223240640047</v>
      </c>
      <c r="V52" s="16">
        <f t="shared" si="12"/>
        <v>0.72275334608030595</v>
      </c>
      <c r="W52" s="10">
        <v>27139</v>
      </c>
    </row>
    <row r="53" spans="1:23" x14ac:dyDescent="0.2">
      <c r="A53" s="2">
        <f t="shared" si="0"/>
        <v>1</v>
      </c>
      <c r="B53" s="6" t="s">
        <v>59</v>
      </c>
      <c r="C53" s="30">
        <v>2014</v>
      </c>
      <c r="D53" s="19">
        <v>2013</v>
      </c>
      <c r="E53" s="10">
        <v>2835</v>
      </c>
      <c r="F53" s="10">
        <v>2835</v>
      </c>
      <c r="G53" s="10">
        <v>2081</v>
      </c>
      <c r="H53" s="16">
        <f t="shared" si="7"/>
        <v>0.73403880070546734</v>
      </c>
      <c r="I53" s="10">
        <v>2252</v>
      </c>
      <c r="J53" s="16">
        <f t="shared" si="8"/>
        <v>0.79435626102292767</v>
      </c>
      <c r="K53" s="16">
        <f t="shared" si="9"/>
        <v>0.92406749555950263</v>
      </c>
      <c r="L53" s="10">
        <v>195</v>
      </c>
      <c r="M53" s="9">
        <v>0</v>
      </c>
      <c r="N53" s="11">
        <v>152.29041095890412</v>
      </c>
      <c r="O53" s="22">
        <v>51.743102960246979</v>
      </c>
      <c r="P53" s="10">
        <v>2671</v>
      </c>
      <c r="Q53" s="10">
        <v>2671</v>
      </c>
      <c r="R53" s="10">
        <v>2097</v>
      </c>
      <c r="S53" s="16">
        <f t="shared" si="10"/>
        <v>0.78509921377761138</v>
      </c>
      <c r="T53" s="10">
        <v>2382</v>
      </c>
      <c r="U53" s="16">
        <f t="shared" si="11"/>
        <v>0.89180082366155</v>
      </c>
      <c r="V53" s="16">
        <f t="shared" si="12"/>
        <v>0.88035264483627207</v>
      </c>
      <c r="W53" s="10">
        <v>9988</v>
      </c>
    </row>
    <row r="54" spans="1:23" x14ac:dyDescent="0.2">
      <c r="A54" s="2">
        <f t="shared" si="0"/>
        <v>0</v>
      </c>
      <c r="B54" s="6" t="s">
        <v>90</v>
      </c>
      <c r="C54" s="30">
        <v>2014</v>
      </c>
      <c r="D54" s="19">
        <v>2015</v>
      </c>
      <c r="E54" s="10">
        <v>2166</v>
      </c>
      <c r="F54" s="10">
        <v>2001</v>
      </c>
      <c r="G54" s="21">
        <v>1643</v>
      </c>
      <c r="H54" s="16">
        <f t="shared" si="7"/>
        <v>0.82108945527236377</v>
      </c>
      <c r="I54" s="21">
        <v>1671</v>
      </c>
      <c r="J54" s="16">
        <f t="shared" si="8"/>
        <v>0.83508245877061471</v>
      </c>
      <c r="K54" s="16">
        <f t="shared" si="9"/>
        <v>0.98324356672651103</v>
      </c>
      <c r="L54" s="10">
        <v>0</v>
      </c>
      <c r="M54" s="9">
        <v>0</v>
      </c>
      <c r="N54" s="11">
        <v>266.51780821917811</v>
      </c>
      <c r="O54" s="22">
        <v>25.416600105053405</v>
      </c>
      <c r="P54" s="10">
        <v>2166</v>
      </c>
      <c r="Q54" s="10">
        <v>2001</v>
      </c>
      <c r="R54" s="21">
        <v>1864</v>
      </c>
      <c r="S54" s="16">
        <f t="shared" si="10"/>
        <v>0.93153423288355819</v>
      </c>
      <c r="T54" s="21">
        <v>1871</v>
      </c>
      <c r="U54" s="16">
        <f t="shared" si="11"/>
        <v>0.93503248375812098</v>
      </c>
      <c r="V54" s="16">
        <f t="shared" si="12"/>
        <v>0.99625868519508287</v>
      </c>
      <c r="W54" s="10">
        <v>34142</v>
      </c>
    </row>
    <row r="55" spans="1:23" x14ac:dyDescent="0.2">
      <c r="A55" s="2">
        <f t="shared" si="0"/>
        <v>0</v>
      </c>
      <c r="B55" s="42" t="s">
        <v>78</v>
      </c>
      <c r="C55" s="30"/>
      <c r="D55" s="19">
        <v>2013</v>
      </c>
      <c r="E55" s="10"/>
      <c r="F55" s="10"/>
      <c r="G55" s="10"/>
      <c r="H55" s="16" t="str">
        <f t="shared" si="7"/>
        <v>...</v>
      </c>
      <c r="I55" s="10"/>
      <c r="J55" s="16" t="str">
        <f t="shared" si="8"/>
        <v>...</v>
      </c>
      <c r="K55" s="16" t="str">
        <f t="shared" si="9"/>
        <v>...</v>
      </c>
      <c r="L55" s="10"/>
      <c r="M55" s="9"/>
      <c r="N55" s="11"/>
      <c r="O55" s="22"/>
      <c r="P55" s="10"/>
      <c r="Q55" s="10"/>
      <c r="R55" s="10"/>
      <c r="S55" s="16" t="str">
        <f t="shared" si="10"/>
        <v>...</v>
      </c>
      <c r="T55" s="10"/>
      <c r="U55" s="16" t="str">
        <f t="shared" si="11"/>
        <v>...</v>
      </c>
      <c r="V55" s="16" t="str">
        <f t="shared" si="12"/>
        <v>...</v>
      </c>
      <c r="W55" s="10"/>
    </row>
    <row r="56" spans="1:23" x14ac:dyDescent="0.2">
      <c r="A56" s="2">
        <f t="shared" si="0"/>
        <v>1</v>
      </c>
      <c r="B56" s="6" t="s">
        <v>63</v>
      </c>
      <c r="C56" s="30">
        <v>2014</v>
      </c>
      <c r="D56" s="19">
        <v>2014</v>
      </c>
      <c r="E56" s="10">
        <v>3118</v>
      </c>
      <c r="F56" s="10">
        <v>3118</v>
      </c>
      <c r="G56" s="10">
        <v>2494</v>
      </c>
      <c r="H56" s="16">
        <f t="shared" si="7"/>
        <v>0.7998717126363053</v>
      </c>
      <c r="I56" s="10">
        <v>2772</v>
      </c>
      <c r="J56" s="16">
        <f t="shared" si="8"/>
        <v>0.88903143040410515</v>
      </c>
      <c r="K56" s="16">
        <f t="shared" si="9"/>
        <v>0.89971139971139968</v>
      </c>
      <c r="L56" s="10">
        <v>624</v>
      </c>
      <c r="M56" s="9">
        <v>0</v>
      </c>
      <c r="N56" s="11">
        <v>51.394520547945206</v>
      </c>
      <c r="O56" s="22">
        <v>47.021238918610145</v>
      </c>
      <c r="P56" s="10">
        <v>3118</v>
      </c>
      <c r="Q56" s="10">
        <v>3118</v>
      </c>
      <c r="R56" s="10">
        <v>2713</v>
      </c>
      <c r="S56" s="16">
        <f t="shared" si="10"/>
        <v>0.87010904425914048</v>
      </c>
      <c r="T56" s="10">
        <v>2784</v>
      </c>
      <c r="U56" s="16">
        <f t="shared" si="11"/>
        <v>0.89288005131494552</v>
      </c>
      <c r="V56" s="16">
        <f t="shared" si="12"/>
        <v>0.97449712643678166</v>
      </c>
      <c r="W56" s="10">
        <v>50898</v>
      </c>
    </row>
    <row r="57" spans="1:23" x14ac:dyDescent="0.2">
      <c r="A57" s="2">
        <f t="shared" si="0"/>
        <v>0</v>
      </c>
      <c r="B57" s="42" t="s">
        <v>91</v>
      </c>
      <c r="C57" s="30"/>
      <c r="D57" s="19">
        <v>2011</v>
      </c>
      <c r="E57" s="10"/>
      <c r="F57" s="10"/>
      <c r="G57" s="10"/>
      <c r="H57" s="16" t="str">
        <f t="shared" si="7"/>
        <v>...</v>
      </c>
      <c r="I57" s="10"/>
      <c r="J57" s="16" t="str">
        <f t="shared" si="8"/>
        <v>...</v>
      </c>
      <c r="K57" s="16" t="str">
        <f t="shared" si="9"/>
        <v>...</v>
      </c>
      <c r="L57" s="10"/>
      <c r="M57" s="9"/>
      <c r="N57" s="11"/>
      <c r="O57" s="22"/>
      <c r="P57" s="10"/>
      <c r="Q57" s="10"/>
      <c r="R57" s="10"/>
      <c r="S57" s="16" t="str">
        <f t="shared" si="10"/>
        <v>...</v>
      </c>
      <c r="T57" s="10"/>
      <c r="U57" s="16" t="str">
        <f t="shared" si="11"/>
        <v>...</v>
      </c>
      <c r="V57" s="16" t="str">
        <f t="shared" si="12"/>
        <v>...</v>
      </c>
      <c r="W57" s="10"/>
    </row>
    <row r="58" spans="1:23" x14ac:dyDescent="0.2">
      <c r="A58" s="2">
        <f t="shared" si="0"/>
        <v>1</v>
      </c>
      <c r="B58" s="6" t="s">
        <v>81</v>
      </c>
      <c r="C58" s="30">
        <v>2014</v>
      </c>
      <c r="D58" s="19">
        <v>2015</v>
      </c>
      <c r="E58" s="10">
        <v>1912</v>
      </c>
      <c r="F58" s="10">
        <v>1912</v>
      </c>
      <c r="G58" s="10">
        <v>1912</v>
      </c>
      <c r="H58" s="16">
        <f t="shared" si="7"/>
        <v>1</v>
      </c>
      <c r="I58" s="10">
        <v>1912</v>
      </c>
      <c r="J58" s="16">
        <f t="shared" si="8"/>
        <v>1</v>
      </c>
      <c r="K58" s="16">
        <f t="shared" si="9"/>
        <v>1</v>
      </c>
      <c r="L58" s="10">
        <v>0</v>
      </c>
      <c r="M58" s="9">
        <v>0</v>
      </c>
      <c r="N58" s="22">
        <v>29.147945205479452</v>
      </c>
      <c r="O58" s="22">
        <v>0</v>
      </c>
      <c r="P58" s="10">
        <v>1912</v>
      </c>
      <c r="Q58" s="10">
        <v>1912</v>
      </c>
      <c r="R58" s="10">
        <v>1912</v>
      </c>
      <c r="S58" s="16">
        <f t="shared" si="10"/>
        <v>1</v>
      </c>
      <c r="T58" s="10">
        <v>1912</v>
      </c>
      <c r="U58" s="16">
        <f t="shared" si="11"/>
        <v>1</v>
      </c>
      <c r="V58" s="16">
        <f t="shared" si="12"/>
        <v>1</v>
      </c>
      <c r="W58" s="10">
        <v>0</v>
      </c>
    </row>
    <row r="59" spans="1:23" x14ac:dyDescent="0.2">
      <c r="A59" s="2">
        <f t="shared" si="0"/>
        <v>0</v>
      </c>
      <c r="B59" s="6" t="s">
        <v>46</v>
      </c>
      <c r="C59" s="30">
        <v>2014</v>
      </c>
      <c r="D59" s="19">
        <v>2013</v>
      </c>
      <c r="E59" s="10">
        <v>4083</v>
      </c>
      <c r="F59" s="10">
        <v>4044</v>
      </c>
      <c r="G59" s="10">
        <v>2489</v>
      </c>
      <c r="H59" s="16">
        <f t="shared" si="7"/>
        <v>0.61547972304648868</v>
      </c>
      <c r="I59" s="10">
        <v>3510</v>
      </c>
      <c r="J59" s="16">
        <f t="shared" si="8"/>
        <v>0.86795252225519293</v>
      </c>
      <c r="K59" s="16">
        <f t="shared" si="9"/>
        <v>0.70911680911680908</v>
      </c>
      <c r="L59" s="10">
        <v>597</v>
      </c>
      <c r="M59" s="9">
        <v>0</v>
      </c>
      <c r="N59" s="11">
        <v>88.767123287671239</v>
      </c>
      <c r="O59" s="22">
        <v>148.98806254368537</v>
      </c>
      <c r="P59" s="10">
        <v>4083</v>
      </c>
      <c r="Q59" s="10">
        <v>4044</v>
      </c>
      <c r="R59" s="10">
        <v>2905</v>
      </c>
      <c r="S59" s="16">
        <f t="shared" si="10"/>
        <v>0.71834817012858554</v>
      </c>
      <c r="T59" s="10">
        <v>3814</v>
      </c>
      <c r="U59" s="16">
        <f t="shared" si="11"/>
        <v>0.94312561819980223</v>
      </c>
      <c r="V59" s="16">
        <f t="shared" si="12"/>
        <v>0.76166754063974829</v>
      </c>
      <c r="W59" s="10">
        <v>34620</v>
      </c>
    </row>
    <row r="60" spans="1:23" x14ac:dyDescent="0.2">
      <c r="A60" s="2">
        <f t="shared" si="0"/>
        <v>1</v>
      </c>
      <c r="B60" s="6" t="s">
        <v>69</v>
      </c>
      <c r="C60" s="30">
        <v>2014</v>
      </c>
      <c r="D60" s="19">
        <v>2012</v>
      </c>
      <c r="E60" s="10">
        <v>2257</v>
      </c>
      <c r="F60" s="10">
        <v>2257</v>
      </c>
      <c r="G60" s="10">
        <v>887</v>
      </c>
      <c r="H60" s="16">
        <f t="shared" si="7"/>
        <v>0.39299955693398314</v>
      </c>
      <c r="I60" s="10">
        <v>1531</v>
      </c>
      <c r="J60" s="16">
        <f t="shared" si="8"/>
        <v>0.67833407177669469</v>
      </c>
      <c r="K60" s="16">
        <f t="shared" si="9"/>
        <v>0.57935989549314171</v>
      </c>
      <c r="L60" s="10">
        <v>31</v>
      </c>
      <c r="M60" s="9">
        <v>0</v>
      </c>
      <c r="N60" s="11">
        <v>38.994520547945207</v>
      </c>
      <c r="O60" s="22">
        <v>78.338496702753631</v>
      </c>
      <c r="P60" s="10">
        <v>2257</v>
      </c>
      <c r="Q60" s="10">
        <v>2257</v>
      </c>
      <c r="R60" s="10">
        <v>1114</v>
      </c>
      <c r="S60" s="16">
        <f t="shared" si="10"/>
        <v>0.49357554275587062</v>
      </c>
      <c r="T60" s="10">
        <v>1721</v>
      </c>
      <c r="U60" s="16">
        <f t="shared" si="11"/>
        <v>0.76251661497563139</v>
      </c>
      <c r="V60" s="16">
        <f t="shared" si="12"/>
        <v>0.64729808251016852</v>
      </c>
      <c r="W60" s="10">
        <v>51149</v>
      </c>
    </row>
    <row r="61" spans="1:23" x14ac:dyDescent="0.2">
      <c r="A61" s="2">
        <f t="shared" si="0"/>
        <v>0</v>
      </c>
      <c r="B61" s="6" t="s">
        <v>61</v>
      </c>
      <c r="C61" s="30">
        <v>2014</v>
      </c>
      <c r="D61" s="19">
        <v>2013</v>
      </c>
      <c r="E61" s="10">
        <v>2811</v>
      </c>
      <c r="F61" s="10">
        <v>1762</v>
      </c>
      <c r="G61" s="21">
        <v>1442</v>
      </c>
      <c r="H61" s="16">
        <f t="shared" si="7"/>
        <v>0.81838819523269013</v>
      </c>
      <c r="I61" s="21">
        <v>1536</v>
      </c>
      <c r="J61" s="16">
        <f t="shared" si="8"/>
        <v>0.87173666288308738</v>
      </c>
      <c r="K61" s="16">
        <f t="shared" si="9"/>
        <v>0.93880208333333337</v>
      </c>
      <c r="L61" s="21">
        <v>229</v>
      </c>
      <c r="M61" s="9">
        <v>44</v>
      </c>
      <c r="N61" s="22">
        <v>32.852054794520548</v>
      </c>
      <c r="O61" s="22">
        <v>22.457089658579218</v>
      </c>
      <c r="P61" s="10">
        <v>2811</v>
      </c>
      <c r="Q61" s="10">
        <v>1762</v>
      </c>
      <c r="R61" s="10">
        <v>1718</v>
      </c>
      <c r="S61" s="16">
        <f t="shared" si="10"/>
        <v>0.97502837684449484</v>
      </c>
      <c r="T61" s="10">
        <v>1762</v>
      </c>
      <c r="U61" s="16">
        <f t="shared" si="11"/>
        <v>1</v>
      </c>
      <c r="V61" s="16">
        <f t="shared" si="12"/>
        <v>0.97502837684449484</v>
      </c>
      <c r="W61" s="10">
        <v>20672</v>
      </c>
    </row>
    <row r="62" spans="1:23" x14ac:dyDescent="0.2">
      <c r="A62" s="2">
        <f t="shared" si="0"/>
        <v>0</v>
      </c>
      <c r="B62" s="42" t="s">
        <v>75</v>
      </c>
      <c r="C62" s="30"/>
      <c r="D62" s="19">
        <v>2015</v>
      </c>
      <c r="E62" s="10"/>
      <c r="F62" s="10"/>
      <c r="G62" s="10"/>
      <c r="H62" s="16" t="str">
        <f t="shared" si="7"/>
        <v>...</v>
      </c>
      <c r="I62" s="10"/>
      <c r="J62" s="16" t="str">
        <f t="shared" si="8"/>
        <v>...</v>
      </c>
      <c r="K62" s="16" t="str">
        <f t="shared" si="9"/>
        <v>...</v>
      </c>
      <c r="L62" s="10"/>
      <c r="M62" s="9"/>
      <c r="N62" s="11"/>
      <c r="O62" s="22"/>
      <c r="P62" s="10"/>
      <c r="Q62" s="10"/>
      <c r="R62" s="10"/>
      <c r="S62" s="16" t="str">
        <f t="shared" si="10"/>
        <v>...</v>
      </c>
      <c r="T62" s="10"/>
      <c r="U62" s="16" t="str">
        <f t="shared" si="11"/>
        <v>...</v>
      </c>
      <c r="V62" s="16" t="str">
        <f t="shared" si="12"/>
        <v>...</v>
      </c>
      <c r="W62" s="10"/>
    </row>
    <row r="63" spans="1:23" x14ac:dyDescent="0.2">
      <c r="A63" s="2">
        <f t="shared" si="0"/>
        <v>1</v>
      </c>
      <c r="B63" s="6" t="s">
        <v>39</v>
      </c>
      <c r="C63" s="30">
        <v>2014</v>
      </c>
      <c r="D63" s="19">
        <v>2013</v>
      </c>
      <c r="E63" s="10">
        <v>6449</v>
      </c>
      <c r="F63" s="10">
        <v>6449</v>
      </c>
      <c r="G63" s="10">
        <v>3326</v>
      </c>
      <c r="H63" s="16">
        <f t="shared" si="7"/>
        <v>0.51573887424406883</v>
      </c>
      <c r="I63" s="10">
        <v>4136</v>
      </c>
      <c r="J63" s="16">
        <f t="shared" si="8"/>
        <v>0.64133974259575133</v>
      </c>
      <c r="K63" s="16">
        <f t="shared" si="9"/>
        <v>0.8041586073500967</v>
      </c>
      <c r="L63" s="10">
        <v>2313</v>
      </c>
      <c r="M63" s="9">
        <v>0</v>
      </c>
      <c r="N63" s="11">
        <v>484.43835616438355</v>
      </c>
      <c r="O63" s="22">
        <v>295.89511116236542</v>
      </c>
      <c r="P63" s="10">
        <v>6449</v>
      </c>
      <c r="Q63" s="10">
        <v>6449</v>
      </c>
      <c r="R63" s="10">
        <v>3168</v>
      </c>
      <c r="S63" s="16">
        <f t="shared" si="10"/>
        <v>0.49123895177546906</v>
      </c>
      <c r="T63" s="10">
        <v>3965</v>
      </c>
      <c r="U63" s="16">
        <f t="shared" si="11"/>
        <v>0.61482400372150725</v>
      </c>
      <c r="V63" s="16">
        <f t="shared" si="12"/>
        <v>0.79899117276166454</v>
      </c>
      <c r="W63" s="10">
        <v>65024</v>
      </c>
    </row>
    <row r="64" spans="1:23" x14ac:dyDescent="0.2">
      <c r="A64" s="2">
        <f t="shared" si="0"/>
        <v>0</v>
      </c>
      <c r="B64" s="42" t="s">
        <v>70</v>
      </c>
      <c r="C64" s="30"/>
      <c r="D64" s="19">
        <v>2012</v>
      </c>
      <c r="E64" s="10"/>
      <c r="F64" s="10"/>
      <c r="G64" s="10"/>
      <c r="H64" s="16" t="str">
        <f t="shared" si="7"/>
        <v>...</v>
      </c>
      <c r="I64" s="10"/>
      <c r="J64" s="16" t="str">
        <f t="shared" si="8"/>
        <v>...</v>
      </c>
      <c r="K64" s="16" t="str">
        <f t="shared" si="9"/>
        <v>...</v>
      </c>
      <c r="L64" s="10"/>
      <c r="M64" s="9"/>
      <c r="N64" s="11"/>
      <c r="O64" s="22"/>
      <c r="P64" s="10"/>
      <c r="Q64" s="10"/>
      <c r="R64" s="10"/>
      <c r="S64" s="16" t="str">
        <f t="shared" si="10"/>
        <v>...</v>
      </c>
      <c r="T64" s="10"/>
      <c r="U64" s="16" t="str">
        <f t="shared" si="11"/>
        <v>...</v>
      </c>
      <c r="V64" s="16" t="str">
        <f t="shared" si="12"/>
        <v>...</v>
      </c>
      <c r="W64" s="10"/>
    </row>
    <row r="65" spans="1:23" x14ac:dyDescent="0.2">
      <c r="A65" s="2">
        <f t="shared" si="0"/>
        <v>0</v>
      </c>
      <c r="B65" s="42" t="s">
        <v>93</v>
      </c>
      <c r="C65" s="30"/>
      <c r="D65" s="19">
        <v>2012</v>
      </c>
      <c r="E65" s="10"/>
      <c r="F65" s="10"/>
      <c r="G65" s="10"/>
      <c r="H65" s="16" t="str">
        <f t="shared" si="7"/>
        <v>...</v>
      </c>
      <c r="I65" s="10"/>
      <c r="J65" s="16" t="str">
        <f t="shared" si="8"/>
        <v>...</v>
      </c>
      <c r="K65" s="16" t="str">
        <f t="shared" si="9"/>
        <v>...</v>
      </c>
      <c r="L65" s="10"/>
      <c r="M65" s="9"/>
      <c r="N65" s="11"/>
      <c r="O65" s="22"/>
      <c r="P65" s="10"/>
      <c r="Q65" s="10"/>
      <c r="R65" s="10"/>
      <c r="S65" s="16" t="str">
        <f t="shared" si="10"/>
        <v>...</v>
      </c>
      <c r="T65" s="10"/>
      <c r="U65" s="16" t="str">
        <f t="shared" si="11"/>
        <v>...</v>
      </c>
      <c r="V65" s="16" t="str">
        <f t="shared" si="12"/>
        <v>...</v>
      </c>
      <c r="W65" s="10"/>
    </row>
    <row r="66" spans="1:23" x14ac:dyDescent="0.2">
      <c r="A66" s="2">
        <f t="shared" si="0"/>
        <v>1</v>
      </c>
      <c r="B66" s="35" t="s">
        <v>36</v>
      </c>
      <c r="C66" s="30">
        <v>2014</v>
      </c>
      <c r="D66" s="19">
        <v>2013</v>
      </c>
      <c r="E66" s="10">
        <v>8097</v>
      </c>
      <c r="F66" s="10">
        <v>8097</v>
      </c>
      <c r="G66" s="10">
        <v>6340</v>
      </c>
      <c r="H66" s="16">
        <f t="shared" si="7"/>
        <v>0.78300605162405834</v>
      </c>
      <c r="I66" s="10">
        <v>6846</v>
      </c>
      <c r="J66" s="16">
        <f t="shared" si="8"/>
        <v>0.84549833271582064</v>
      </c>
      <c r="K66" s="16">
        <f t="shared" si="9"/>
        <v>0.92608822670172364</v>
      </c>
      <c r="L66" s="10">
        <v>765</v>
      </c>
      <c r="M66" s="9">
        <v>0</v>
      </c>
      <c r="N66" s="11">
        <v>358.59178082191778</v>
      </c>
      <c r="O66" s="11">
        <v>138.66868717860075</v>
      </c>
      <c r="P66" s="21">
        <v>8097</v>
      </c>
      <c r="Q66" s="21">
        <v>8097</v>
      </c>
      <c r="R66" s="21">
        <v>6360</v>
      </c>
      <c r="S66" s="16">
        <f t="shared" si="10"/>
        <v>0.78547610226009634</v>
      </c>
      <c r="T66" s="21">
        <v>7572</v>
      </c>
      <c r="U66" s="16">
        <f t="shared" si="11"/>
        <v>0.93516117080400152</v>
      </c>
      <c r="V66" s="16">
        <f t="shared" si="12"/>
        <v>0.83993660855784469</v>
      </c>
      <c r="W66" s="21">
        <v>36350</v>
      </c>
    </row>
    <row r="67" spans="1:23" x14ac:dyDescent="0.2">
      <c r="A67" s="2">
        <f t="shared" si="0"/>
        <v>0</v>
      </c>
      <c r="B67" s="6" t="s">
        <v>84</v>
      </c>
      <c r="C67" s="30">
        <v>2015</v>
      </c>
      <c r="D67" s="19">
        <v>2015</v>
      </c>
      <c r="E67" s="10">
        <v>1799</v>
      </c>
      <c r="F67" s="10">
        <v>1785</v>
      </c>
      <c r="G67" s="10">
        <v>1032</v>
      </c>
      <c r="H67" s="16">
        <f t="shared" si="7"/>
        <v>0.57815126050420174</v>
      </c>
      <c r="I67" s="10">
        <v>1596</v>
      </c>
      <c r="J67" s="16">
        <f t="shared" si="8"/>
        <v>0.89411764705882357</v>
      </c>
      <c r="K67" s="16">
        <f t="shared" si="9"/>
        <v>0.64661654135338342</v>
      </c>
      <c r="L67" s="10">
        <v>700</v>
      </c>
      <c r="M67" s="9">
        <v>0</v>
      </c>
      <c r="N67" s="11">
        <v>115.10684931506849</v>
      </c>
      <c r="O67" s="22">
        <v>31.940729531697993</v>
      </c>
      <c r="P67" s="21">
        <v>1799</v>
      </c>
      <c r="Q67" s="21">
        <v>1799</v>
      </c>
      <c r="R67" s="21">
        <v>1591</v>
      </c>
      <c r="S67" s="16">
        <f t="shared" si="10"/>
        <v>0.88438021122846022</v>
      </c>
      <c r="T67" s="21">
        <v>1671</v>
      </c>
      <c r="U67" s="16">
        <f t="shared" si="11"/>
        <v>0.92884936075597557</v>
      </c>
      <c r="V67" s="16">
        <f t="shared" si="12"/>
        <v>0.95212447636146025</v>
      </c>
      <c r="W67" s="10">
        <v>15102</v>
      </c>
    </row>
    <row r="68" spans="1:23" x14ac:dyDescent="0.2">
      <c r="A68" s="2">
        <f t="shared" si="0"/>
        <v>1</v>
      </c>
      <c r="B68" s="6" t="s">
        <v>34</v>
      </c>
      <c r="C68" s="30">
        <v>2014</v>
      </c>
      <c r="D68" s="19">
        <v>2012</v>
      </c>
      <c r="E68" s="10">
        <v>8751</v>
      </c>
      <c r="F68" s="10">
        <v>8751</v>
      </c>
      <c r="G68" s="10">
        <v>6372</v>
      </c>
      <c r="H68" s="16">
        <f t="shared" si="7"/>
        <v>0.72814535481659237</v>
      </c>
      <c r="I68" s="10">
        <v>7471</v>
      </c>
      <c r="J68" s="16">
        <f t="shared" si="8"/>
        <v>0.85373100217118048</v>
      </c>
      <c r="K68" s="16">
        <f t="shared" si="9"/>
        <v>0.8528978717708473</v>
      </c>
      <c r="L68" s="10">
        <v>836</v>
      </c>
      <c r="M68" s="9">
        <v>0</v>
      </c>
      <c r="N68" s="11">
        <v>481.60523287671236</v>
      </c>
      <c r="O68" s="22">
        <v>126.74409981167607</v>
      </c>
      <c r="P68" s="10">
        <v>8751</v>
      </c>
      <c r="Q68" s="10">
        <v>8751</v>
      </c>
      <c r="R68" s="10">
        <v>7507</v>
      </c>
      <c r="S68" s="16">
        <f t="shared" si="10"/>
        <v>0.85784481773511601</v>
      </c>
      <c r="T68" s="10">
        <v>8320</v>
      </c>
      <c r="U68" s="16">
        <f t="shared" si="11"/>
        <v>0.95074848588732719</v>
      </c>
      <c r="V68" s="16">
        <f t="shared" si="12"/>
        <v>0.90228365384615383</v>
      </c>
      <c r="W68" s="10">
        <v>34535.69</v>
      </c>
    </row>
    <row r="69" spans="1:23" x14ac:dyDescent="0.2">
      <c r="A69" s="2">
        <f t="shared" si="0"/>
        <v>0</v>
      </c>
      <c r="B69" s="42" t="s">
        <v>64</v>
      </c>
      <c r="C69" s="30"/>
      <c r="D69" s="19">
        <v>2014</v>
      </c>
      <c r="E69" s="10"/>
      <c r="F69" s="10"/>
      <c r="G69" s="10"/>
      <c r="H69" s="16" t="str">
        <f t="shared" si="7"/>
        <v>...</v>
      </c>
      <c r="I69" s="10"/>
      <c r="J69" s="16" t="str">
        <f t="shared" si="8"/>
        <v>...</v>
      </c>
      <c r="K69" s="16" t="str">
        <f t="shared" si="9"/>
        <v>...</v>
      </c>
      <c r="L69" s="10"/>
      <c r="M69" s="9"/>
      <c r="N69" s="11"/>
      <c r="O69" s="22"/>
      <c r="P69" s="10"/>
      <c r="Q69" s="10"/>
      <c r="R69" s="10"/>
      <c r="S69" s="16" t="str">
        <f t="shared" si="10"/>
        <v>...</v>
      </c>
      <c r="T69" s="10"/>
      <c r="U69" s="16" t="str">
        <f t="shared" si="11"/>
        <v>...</v>
      </c>
      <c r="V69" s="16" t="str">
        <f t="shared" si="12"/>
        <v>...</v>
      </c>
      <c r="W69" s="10"/>
    </row>
    <row r="70" spans="1:23" x14ac:dyDescent="0.2">
      <c r="A70" s="2">
        <f t="shared" si="0"/>
        <v>0</v>
      </c>
      <c r="B70" s="6" t="s">
        <v>88</v>
      </c>
      <c r="C70" s="30">
        <v>2015</v>
      </c>
      <c r="D70" s="19">
        <v>2015</v>
      </c>
      <c r="E70" s="10">
        <v>2248</v>
      </c>
      <c r="F70" s="10">
        <v>1892</v>
      </c>
      <c r="G70" s="10">
        <v>1403</v>
      </c>
      <c r="H70" s="16">
        <f t="shared" si="7"/>
        <v>0.7415433403805497</v>
      </c>
      <c r="I70" s="10">
        <v>1569</v>
      </c>
      <c r="J70" s="16">
        <f t="shared" si="8"/>
        <v>0.82928118393234673</v>
      </c>
      <c r="K70" s="16">
        <f t="shared" si="9"/>
        <v>0.89420012746972599</v>
      </c>
      <c r="L70" s="10">
        <v>321</v>
      </c>
      <c r="M70" s="9">
        <v>0</v>
      </c>
      <c r="N70" s="11">
        <v>30.82191780821918</v>
      </c>
      <c r="O70" s="22">
        <v>18.994889620090024</v>
      </c>
      <c r="P70" s="10">
        <v>2248</v>
      </c>
      <c r="Q70" s="10">
        <v>1892</v>
      </c>
      <c r="R70" s="10">
        <v>1097</v>
      </c>
      <c r="S70" s="16">
        <f t="shared" si="10"/>
        <v>0.57980972515856233</v>
      </c>
      <c r="T70" s="10">
        <v>1274</v>
      </c>
      <c r="U70" s="16">
        <f t="shared" si="11"/>
        <v>0.67336152219873147</v>
      </c>
      <c r="V70" s="16">
        <f t="shared" si="12"/>
        <v>0.86106750392464682</v>
      </c>
      <c r="W70" s="10">
        <v>5537</v>
      </c>
    </row>
    <row r="71" spans="1:23" x14ac:dyDescent="0.2">
      <c r="A71" s="2">
        <f t="shared" ref="A71:A96" si="13">IF(AND(E71=F71,E71&gt;0),1,0)</f>
        <v>1</v>
      </c>
      <c r="B71" s="6" t="s">
        <v>77</v>
      </c>
      <c r="C71" s="30">
        <v>2014</v>
      </c>
      <c r="D71" s="19">
        <v>2015</v>
      </c>
      <c r="E71" s="10">
        <v>2455</v>
      </c>
      <c r="F71" s="10">
        <v>2455</v>
      </c>
      <c r="G71" s="10">
        <v>2029</v>
      </c>
      <c r="H71" s="16">
        <f t="shared" si="7"/>
        <v>0.82647657841140532</v>
      </c>
      <c r="I71" s="10">
        <v>2029</v>
      </c>
      <c r="J71" s="16">
        <f t="shared" si="8"/>
        <v>0.82647657841140532</v>
      </c>
      <c r="K71" s="16">
        <f t="shared" si="9"/>
        <v>1</v>
      </c>
      <c r="L71" s="10">
        <v>200</v>
      </c>
      <c r="M71" s="9">
        <v>0</v>
      </c>
      <c r="N71" s="11">
        <v>33.912328767123284</v>
      </c>
      <c r="O71" s="22">
        <v>27.182640750217736</v>
      </c>
      <c r="P71" s="10">
        <v>2455</v>
      </c>
      <c r="Q71" s="10">
        <v>2455</v>
      </c>
      <c r="R71" s="10">
        <v>2056</v>
      </c>
      <c r="S71" s="16">
        <f t="shared" si="10"/>
        <v>0.83747454175152747</v>
      </c>
      <c r="T71" s="10">
        <v>2056</v>
      </c>
      <c r="U71" s="16">
        <f t="shared" si="11"/>
        <v>0.83747454175152747</v>
      </c>
      <c r="V71" s="16">
        <f t="shared" si="12"/>
        <v>1</v>
      </c>
      <c r="W71" s="10">
        <v>7001</v>
      </c>
    </row>
    <row r="72" spans="1:23" x14ac:dyDescent="0.2">
      <c r="A72" s="2">
        <f t="shared" si="13"/>
        <v>0</v>
      </c>
      <c r="B72" s="6" t="s">
        <v>30</v>
      </c>
      <c r="C72" s="30">
        <v>2015</v>
      </c>
      <c r="D72" s="19">
        <v>2015</v>
      </c>
      <c r="E72" s="10">
        <v>15284</v>
      </c>
      <c r="F72" s="10">
        <v>14649</v>
      </c>
      <c r="G72" s="10">
        <v>10876</v>
      </c>
      <c r="H72" s="16">
        <f t="shared" si="7"/>
        <v>0.74243975697999864</v>
      </c>
      <c r="I72" s="10">
        <v>13284</v>
      </c>
      <c r="J72" s="16">
        <f t="shared" si="8"/>
        <v>0.90681957812819991</v>
      </c>
      <c r="K72" s="16">
        <f t="shared" si="9"/>
        <v>0.81872929840409514</v>
      </c>
      <c r="L72" s="10">
        <v>0</v>
      </c>
      <c r="M72" s="9">
        <v>0</v>
      </c>
      <c r="N72" s="11">
        <v>156.35890410958905</v>
      </c>
      <c r="O72" s="22">
        <v>283.75863784529969</v>
      </c>
      <c r="P72" s="10">
        <v>15284</v>
      </c>
      <c r="Q72" s="10">
        <v>14649</v>
      </c>
      <c r="R72" s="10">
        <v>12726</v>
      </c>
      <c r="S72" s="16">
        <f t="shared" si="10"/>
        <v>0.86872824083555189</v>
      </c>
      <c r="T72" s="10">
        <v>12913</v>
      </c>
      <c r="U72" s="16">
        <f t="shared" si="11"/>
        <v>0.8814936173117619</v>
      </c>
      <c r="V72" s="16">
        <f t="shared" si="12"/>
        <v>0.98551846975915747</v>
      </c>
      <c r="W72" s="10">
        <v>92505</v>
      </c>
    </row>
    <row r="73" spans="1:23" x14ac:dyDescent="0.2">
      <c r="A73" s="2">
        <f t="shared" si="13"/>
        <v>1</v>
      </c>
      <c r="B73" s="6" t="s">
        <v>58</v>
      </c>
      <c r="C73" s="30">
        <v>2014</v>
      </c>
      <c r="D73" s="19">
        <v>2015</v>
      </c>
      <c r="E73" s="10">
        <v>4030</v>
      </c>
      <c r="F73" s="10">
        <v>4030</v>
      </c>
      <c r="G73" s="10">
        <v>1518</v>
      </c>
      <c r="H73" s="16">
        <f t="shared" si="7"/>
        <v>0.37667493796526053</v>
      </c>
      <c r="I73" s="10">
        <v>3001</v>
      </c>
      <c r="J73" s="16">
        <f t="shared" si="8"/>
        <v>0.74466501240694793</v>
      </c>
      <c r="K73" s="16">
        <f t="shared" si="9"/>
        <v>0.50583138953682105</v>
      </c>
      <c r="L73" s="10">
        <v>0</v>
      </c>
      <c r="M73" s="9">
        <v>24</v>
      </c>
      <c r="N73" s="11">
        <v>191.76164383561644</v>
      </c>
      <c r="O73" s="22">
        <v>310.10213149962999</v>
      </c>
      <c r="P73" s="10">
        <v>4030</v>
      </c>
      <c r="Q73" s="10">
        <v>4030</v>
      </c>
      <c r="R73" s="10">
        <v>1979</v>
      </c>
      <c r="S73" s="16">
        <f t="shared" si="10"/>
        <v>0.49106699751861044</v>
      </c>
      <c r="T73" s="10">
        <v>2980</v>
      </c>
      <c r="U73" s="16">
        <f t="shared" si="11"/>
        <v>0.73945409429280395</v>
      </c>
      <c r="V73" s="16">
        <f t="shared" si="12"/>
        <v>0.66409395973154361</v>
      </c>
      <c r="W73" s="10">
        <v>60753</v>
      </c>
    </row>
    <row r="74" spans="1:23" x14ac:dyDescent="0.2">
      <c r="A74" s="2">
        <f t="shared" si="13"/>
        <v>1</v>
      </c>
      <c r="B74" s="6" t="s">
        <v>50</v>
      </c>
      <c r="C74" s="30">
        <v>2014</v>
      </c>
      <c r="D74" s="19">
        <v>2012</v>
      </c>
      <c r="E74" s="10">
        <v>3599</v>
      </c>
      <c r="F74" s="10">
        <v>3599</v>
      </c>
      <c r="G74" s="10">
        <v>1814</v>
      </c>
      <c r="H74" s="16">
        <f t="shared" si="7"/>
        <v>0.50402889691580999</v>
      </c>
      <c r="I74" s="10">
        <v>2511</v>
      </c>
      <c r="J74" s="16">
        <f t="shared" si="8"/>
        <v>0.6976938038343985</v>
      </c>
      <c r="K74" s="16">
        <f t="shared" si="9"/>
        <v>0.72242134607726005</v>
      </c>
      <c r="L74" s="10">
        <v>797</v>
      </c>
      <c r="M74" s="9">
        <v>0</v>
      </c>
      <c r="N74" s="11">
        <v>160.98630136986301</v>
      </c>
      <c r="O74" s="22">
        <v>89.127335337028583</v>
      </c>
      <c r="P74" s="10">
        <v>3427</v>
      </c>
      <c r="Q74" s="10">
        <v>3427</v>
      </c>
      <c r="R74" s="10">
        <v>1806</v>
      </c>
      <c r="S74" s="16">
        <f t="shared" si="10"/>
        <v>0.52699153778815289</v>
      </c>
      <c r="T74" s="10">
        <v>1954</v>
      </c>
      <c r="U74" s="16">
        <f t="shared" si="11"/>
        <v>0.57017799824919757</v>
      </c>
      <c r="V74" s="16">
        <f t="shared" si="12"/>
        <v>0.92425793244626409</v>
      </c>
      <c r="W74" s="10">
        <v>24099</v>
      </c>
    </row>
    <row r="75" spans="1:23" x14ac:dyDescent="0.2">
      <c r="A75" s="2">
        <f t="shared" si="13"/>
        <v>0</v>
      </c>
      <c r="B75" s="35" t="s">
        <v>31</v>
      </c>
      <c r="C75" s="30">
        <v>2014</v>
      </c>
      <c r="D75" s="19">
        <v>2014</v>
      </c>
      <c r="E75" s="29">
        <v>7210</v>
      </c>
      <c r="F75" s="29">
        <v>7185</v>
      </c>
      <c r="G75" s="10">
        <v>5397</v>
      </c>
      <c r="H75" s="16">
        <f t="shared" si="7"/>
        <v>0.75114822546972859</v>
      </c>
      <c r="I75" s="10">
        <v>7185</v>
      </c>
      <c r="J75" s="16">
        <f t="shared" si="8"/>
        <v>1</v>
      </c>
      <c r="K75" s="16">
        <f t="shared" si="9"/>
        <v>0.75114822546972859</v>
      </c>
      <c r="L75" s="10">
        <v>408</v>
      </c>
      <c r="M75" s="9">
        <v>0</v>
      </c>
      <c r="N75" s="11">
        <v>221.30520547945204</v>
      </c>
      <c r="O75" s="11">
        <v>119.97415964729264</v>
      </c>
      <c r="P75" s="10">
        <v>7210</v>
      </c>
      <c r="Q75" s="10">
        <v>7210</v>
      </c>
      <c r="R75" s="10">
        <v>5891</v>
      </c>
      <c r="S75" s="16">
        <f t="shared" si="10"/>
        <v>0.81705963938973647</v>
      </c>
      <c r="T75" s="10">
        <v>7210</v>
      </c>
      <c r="U75" s="16">
        <f t="shared" si="11"/>
        <v>1</v>
      </c>
      <c r="V75" s="16">
        <f t="shared" si="12"/>
        <v>0.81705963938973647</v>
      </c>
      <c r="W75" s="10">
        <v>33241</v>
      </c>
    </row>
    <row r="76" spans="1:23" x14ac:dyDescent="0.2">
      <c r="A76" s="2">
        <f t="shared" si="13"/>
        <v>1</v>
      </c>
      <c r="B76" s="6" t="s">
        <v>67</v>
      </c>
      <c r="C76" s="30">
        <v>2014</v>
      </c>
      <c r="D76" s="19">
        <v>2010</v>
      </c>
      <c r="E76" s="10">
        <v>2343</v>
      </c>
      <c r="F76" s="10">
        <v>2343</v>
      </c>
      <c r="G76" s="10">
        <v>1055</v>
      </c>
      <c r="H76" s="16">
        <f t="shared" si="7"/>
        <v>0.45027742210840804</v>
      </c>
      <c r="I76" s="10">
        <v>1095</v>
      </c>
      <c r="J76" s="16">
        <f t="shared" si="8"/>
        <v>0.4673495518565941</v>
      </c>
      <c r="K76" s="16">
        <f t="shared" si="9"/>
        <v>0.9634703196347032</v>
      </c>
      <c r="L76" s="10">
        <v>232</v>
      </c>
      <c r="M76" s="9">
        <v>7</v>
      </c>
      <c r="N76" s="11">
        <v>1.4191780821917808</v>
      </c>
      <c r="O76" s="22">
        <v>124.40994611439329</v>
      </c>
      <c r="P76" s="10">
        <v>2241</v>
      </c>
      <c r="Q76" s="10">
        <v>2241</v>
      </c>
      <c r="R76" s="10">
        <v>1910</v>
      </c>
      <c r="S76" s="16">
        <f t="shared" si="10"/>
        <v>0.85229808121374384</v>
      </c>
      <c r="T76" s="10">
        <v>2214</v>
      </c>
      <c r="U76" s="16">
        <f t="shared" si="11"/>
        <v>0.98795180722891562</v>
      </c>
      <c r="V76" s="16">
        <f t="shared" si="12"/>
        <v>0.86269196025293582</v>
      </c>
      <c r="W76" s="10">
        <v>12530</v>
      </c>
    </row>
    <row r="77" spans="1:23" x14ac:dyDescent="0.2">
      <c r="A77" s="2">
        <f t="shared" si="13"/>
        <v>0</v>
      </c>
      <c r="B77" s="42" t="s">
        <v>68</v>
      </c>
      <c r="C77" s="30"/>
      <c r="D77" s="19">
        <v>2015</v>
      </c>
      <c r="E77" s="10"/>
      <c r="F77" s="10"/>
      <c r="G77" s="10"/>
      <c r="H77" s="16" t="str">
        <f t="shared" si="7"/>
        <v>...</v>
      </c>
      <c r="I77" s="10"/>
      <c r="J77" s="16" t="str">
        <f t="shared" si="8"/>
        <v>...</v>
      </c>
      <c r="K77" s="16" t="str">
        <f t="shared" si="9"/>
        <v>...</v>
      </c>
      <c r="L77" s="10"/>
      <c r="M77" s="9"/>
      <c r="N77" s="11"/>
      <c r="O77" s="22"/>
      <c r="P77" s="10"/>
      <c r="Q77" s="10"/>
      <c r="R77" s="10"/>
      <c r="S77" s="16" t="str">
        <f t="shared" si="10"/>
        <v>...</v>
      </c>
      <c r="T77" s="10"/>
      <c r="U77" s="16" t="str">
        <f t="shared" si="11"/>
        <v>...</v>
      </c>
      <c r="V77" s="16" t="str">
        <f t="shared" si="12"/>
        <v>...</v>
      </c>
      <c r="W77" s="10"/>
    </row>
    <row r="78" spans="1:23" x14ac:dyDescent="0.2">
      <c r="A78" s="2">
        <f t="shared" si="13"/>
        <v>1</v>
      </c>
      <c r="B78" s="6" t="s">
        <v>62</v>
      </c>
      <c r="C78" s="30">
        <v>2014</v>
      </c>
      <c r="D78" s="19">
        <v>2012</v>
      </c>
      <c r="E78" s="21">
        <v>2531</v>
      </c>
      <c r="F78" s="10">
        <v>2531</v>
      </c>
      <c r="G78" s="10">
        <v>2224</v>
      </c>
      <c r="H78" s="16">
        <f t="shared" si="7"/>
        <v>0.87870406953773217</v>
      </c>
      <c r="I78" s="10">
        <v>2334</v>
      </c>
      <c r="J78" s="16">
        <f t="shared" si="8"/>
        <v>0.92216515211378902</v>
      </c>
      <c r="K78" s="16">
        <f t="shared" si="9"/>
        <v>0.95287060839760074</v>
      </c>
      <c r="L78" s="10">
        <v>87</v>
      </c>
      <c r="M78" s="9">
        <v>0</v>
      </c>
      <c r="N78" s="11">
        <v>101.47945205479452</v>
      </c>
      <c r="O78" s="22">
        <v>19.823994776781316</v>
      </c>
      <c r="P78" s="10">
        <v>2531</v>
      </c>
      <c r="Q78" s="10">
        <v>2531</v>
      </c>
      <c r="R78" s="10">
        <v>2326</v>
      </c>
      <c r="S78" s="16">
        <f t="shared" si="10"/>
        <v>0.91900434610825765</v>
      </c>
      <c r="T78" s="10">
        <v>2453</v>
      </c>
      <c r="U78" s="16">
        <f t="shared" si="11"/>
        <v>0.96918214144606873</v>
      </c>
      <c r="V78" s="16">
        <f t="shared" si="12"/>
        <v>0.94822666123114552</v>
      </c>
      <c r="W78" s="10">
        <v>22866</v>
      </c>
    </row>
    <row r="79" spans="1:23" x14ac:dyDescent="0.2">
      <c r="A79" s="2">
        <f t="shared" si="13"/>
        <v>1</v>
      </c>
      <c r="B79" s="6" t="s">
        <v>53</v>
      </c>
      <c r="C79" s="30">
        <v>2014</v>
      </c>
      <c r="D79" s="19">
        <v>2011</v>
      </c>
      <c r="E79" s="10">
        <v>3128</v>
      </c>
      <c r="F79" s="10">
        <v>3128</v>
      </c>
      <c r="G79" s="10">
        <v>1282</v>
      </c>
      <c r="H79" s="16">
        <f t="shared" si="7"/>
        <v>0.40984654731457798</v>
      </c>
      <c r="I79" s="10">
        <v>1846</v>
      </c>
      <c r="J79" s="16">
        <f t="shared" si="8"/>
        <v>0.59015345268542196</v>
      </c>
      <c r="K79" s="16">
        <f t="shared" si="9"/>
        <v>0.69447453954496208</v>
      </c>
      <c r="L79" s="10">
        <v>22</v>
      </c>
      <c r="M79" s="9">
        <v>0</v>
      </c>
      <c r="N79" s="11">
        <v>71.213698630136989</v>
      </c>
      <c r="O79" s="22">
        <v>120.38667322035346</v>
      </c>
      <c r="P79" s="10">
        <v>3128</v>
      </c>
      <c r="Q79" s="10">
        <v>3128</v>
      </c>
      <c r="R79" s="10">
        <v>1282</v>
      </c>
      <c r="S79" s="16">
        <f t="shared" si="10"/>
        <v>0.40984654731457798</v>
      </c>
      <c r="T79" s="10">
        <v>1846</v>
      </c>
      <c r="U79" s="16">
        <f t="shared" si="11"/>
        <v>0.59015345268542196</v>
      </c>
      <c r="V79" s="16">
        <f t="shared" si="12"/>
        <v>0.69447453954496208</v>
      </c>
      <c r="W79" s="10">
        <v>18171</v>
      </c>
    </row>
    <row r="80" spans="1:23" x14ac:dyDescent="0.2">
      <c r="A80" s="2">
        <f t="shared" si="13"/>
        <v>0</v>
      </c>
      <c r="B80" s="6" t="s">
        <v>33</v>
      </c>
      <c r="C80" s="30">
        <v>2014</v>
      </c>
      <c r="D80" s="19">
        <v>2015</v>
      </c>
      <c r="E80" s="10">
        <v>3064</v>
      </c>
      <c r="F80" s="10">
        <v>2097</v>
      </c>
      <c r="G80" s="10">
        <v>1088</v>
      </c>
      <c r="H80" s="16">
        <f t="shared" si="7"/>
        <v>0.51883643299952309</v>
      </c>
      <c r="I80" s="10">
        <v>1625</v>
      </c>
      <c r="J80" s="16">
        <f t="shared" si="8"/>
        <v>0.77491654744873628</v>
      </c>
      <c r="K80" s="16">
        <f t="shared" si="9"/>
        <v>0.66953846153846153</v>
      </c>
      <c r="L80" s="10">
        <v>1009</v>
      </c>
      <c r="M80" s="9">
        <v>0</v>
      </c>
      <c r="N80" s="11">
        <v>49.19178082191781</v>
      </c>
      <c r="O80" s="22">
        <v>107.2</v>
      </c>
      <c r="P80" s="10">
        <v>3064</v>
      </c>
      <c r="Q80" s="10">
        <v>2747</v>
      </c>
      <c r="R80" s="10">
        <v>1913</v>
      </c>
      <c r="S80" s="16">
        <f t="shared" si="10"/>
        <v>0.69639606843829638</v>
      </c>
      <c r="T80" s="10">
        <v>2609</v>
      </c>
      <c r="U80" s="16">
        <f t="shared" si="11"/>
        <v>0.94976337823079726</v>
      </c>
      <c r="V80" s="16">
        <f t="shared" si="12"/>
        <v>0.73323112303564586</v>
      </c>
      <c r="W80" s="10">
        <v>36134</v>
      </c>
    </row>
    <row r="81" spans="1:23" x14ac:dyDescent="0.2">
      <c r="A81" s="2">
        <f t="shared" si="13"/>
        <v>0</v>
      </c>
      <c r="B81" s="6" t="s">
        <v>42</v>
      </c>
      <c r="C81" s="30">
        <v>2015</v>
      </c>
      <c r="D81" s="19">
        <v>2014</v>
      </c>
      <c r="E81" s="10">
        <v>5140</v>
      </c>
      <c r="F81" s="10">
        <v>4896</v>
      </c>
      <c r="G81" s="10">
        <v>1666</v>
      </c>
      <c r="H81" s="16">
        <f t="shared" si="7"/>
        <v>0.34027777777777779</v>
      </c>
      <c r="I81" s="10">
        <v>2452</v>
      </c>
      <c r="J81" s="16">
        <f t="shared" si="8"/>
        <v>0.50081699346405228</v>
      </c>
      <c r="K81" s="16">
        <f t="shared" si="9"/>
        <v>0.67944535073409462</v>
      </c>
      <c r="L81" s="10">
        <v>0</v>
      </c>
      <c r="M81" s="9">
        <v>0</v>
      </c>
      <c r="N81" s="11">
        <v>180.66027397260274</v>
      </c>
      <c r="O81" s="22">
        <v>200.37908862175007</v>
      </c>
      <c r="P81" s="10">
        <v>5140</v>
      </c>
      <c r="Q81" s="10">
        <v>4896</v>
      </c>
      <c r="R81" s="10">
        <v>2126</v>
      </c>
      <c r="S81" s="16">
        <f t="shared" si="10"/>
        <v>0.43423202614379086</v>
      </c>
      <c r="T81" s="10">
        <v>2658</v>
      </c>
      <c r="U81" s="16">
        <f t="shared" si="11"/>
        <v>0.54289215686274506</v>
      </c>
      <c r="V81" s="16">
        <f t="shared" si="12"/>
        <v>0.79984951091045897</v>
      </c>
      <c r="W81" s="10">
        <v>36396</v>
      </c>
    </row>
    <row r="82" spans="1:23" x14ac:dyDescent="0.2">
      <c r="A82" s="2">
        <f t="shared" si="13"/>
        <v>1</v>
      </c>
      <c r="B82" s="6" t="s">
        <v>56</v>
      </c>
      <c r="C82" s="30">
        <v>2014</v>
      </c>
      <c r="D82" s="19">
        <v>2011</v>
      </c>
      <c r="E82" s="10">
        <v>3048</v>
      </c>
      <c r="F82" s="10">
        <f>3048</f>
        <v>3048</v>
      </c>
      <c r="G82" s="10">
        <v>1179</v>
      </c>
      <c r="H82" s="16">
        <f t="shared" si="7"/>
        <v>0.38681102362204722</v>
      </c>
      <c r="I82" s="10">
        <v>1253</v>
      </c>
      <c r="J82" s="16">
        <f t="shared" si="8"/>
        <v>0.41108923884514437</v>
      </c>
      <c r="K82" s="16">
        <f t="shared" si="9"/>
        <v>0.94094173982442142</v>
      </c>
      <c r="L82" s="10">
        <v>1700</v>
      </c>
      <c r="M82" s="9">
        <v>95</v>
      </c>
      <c r="N82" s="11">
        <v>26.575342465753426</v>
      </c>
      <c r="O82" s="22">
        <v>82.21975670117466</v>
      </c>
      <c r="P82" s="10">
        <v>3048</v>
      </c>
      <c r="Q82" s="10">
        <v>2932</v>
      </c>
      <c r="R82" s="21">
        <v>1026</v>
      </c>
      <c r="S82" s="16">
        <f t="shared" si="10"/>
        <v>0.34993178717598911</v>
      </c>
      <c r="T82" s="21">
        <v>1272</v>
      </c>
      <c r="U82" s="16">
        <f t="shared" si="11"/>
        <v>0.43383356070941337</v>
      </c>
      <c r="V82" s="16">
        <f t="shared" si="12"/>
        <v>0.80660377358490565</v>
      </c>
      <c r="W82" s="10">
        <v>11383</v>
      </c>
    </row>
    <row r="83" spans="1:23" x14ac:dyDescent="0.2">
      <c r="A83" s="2">
        <f t="shared" si="13"/>
        <v>0</v>
      </c>
      <c r="B83" s="6" t="s">
        <v>65</v>
      </c>
      <c r="C83" s="30">
        <v>2014</v>
      </c>
      <c r="D83" s="19">
        <v>2012</v>
      </c>
      <c r="E83" s="10">
        <v>2277</v>
      </c>
      <c r="F83" s="10">
        <v>2223</v>
      </c>
      <c r="G83" s="10">
        <v>909</v>
      </c>
      <c r="H83" s="16">
        <f t="shared" si="7"/>
        <v>0.40890688259109309</v>
      </c>
      <c r="I83" s="10">
        <v>1178</v>
      </c>
      <c r="J83" s="16">
        <f t="shared" si="8"/>
        <v>0.52991452991452992</v>
      </c>
      <c r="K83" s="16">
        <f t="shared" si="9"/>
        <v>0.77164685908319186</v>
      </c>
      <c r="L83" s="10">
        <v>1033</v>
      </c>
      <c r="M83" s="9">
        <v>12</v>
      </c>
      <c r="N83" s="11">
        <v>143.79452054794521</v>
      </c>
      <c r="O83" s="22">
        <v>87.405940594059402</v>
      </c>
      <c r="P83" s="10">
        <v>2277</v>
      </c>
      <c r="Q83" s="10">
        <v>2223</v>
      </c>
      <c r="R83" s="10">
        <v>1214</v>
      </c>
      <c r="S83" s="16">
        <f t="shared" si="10"/>
        <v>0.54610886189833563</v>
      </c>
      <c r="T83" s="10">
        <v>1521</v>
      </c>
      <c r="U83" s="16">
        <f t="shared" si="11"/>
        <v>0.68421052631578949</v>
      </c>
      <c r="V83" s="16">
        <f t="shared" si="12"/>
        <v>0.79815910585141359</v>
      </c>
      <c r="W83" s="10">
        <v>18049</v>
      </c>
    </row>
    <row r="84" spans="1:23" x14ac:dyDescent="0.2">
      <c r="A84" s="2">
        <f t="shared" si="13"/>
        <v>0</v>
      </c>
      <c r="B84" s="6" t="s">
        <v>40</v>
      </c>
      <c r="C84" s="30">
        <v>2014</v>
      </c>
      <c r="D84" s="19">
        <v>2013</v>
      </c>
      <c r="E84" s="10">
        <v>6409</v>
      </c>
      <c r="F84" s="10">
        <v>6311</v>
      </c>
      <c r="G84" s="10">
        <v>4373</v>
      </c>
      <c r="H84" s="16">
        <f t="shared" si="7"/>
        <v>0.69291712882269052</v>
      </c>
      <c r="I84" s="10">
        <v>5277</v>
      </c>
      <c r="J84" s="16">
        <f t="shared" si="8"/>
        <v>0.83615908730787514</v>
      </c>
      <c r="K84" s="16">
        <f t="shared" si="9"/>
        <v>0.82869054386962293</v>
      </c>
      <c r="L84" s="10">
        <v>240</v>
      </c>
      <c r="M84" s="9">
        <v>0</v>
      </c>
      <c r="N84" s="11">
        <v>224.3041095890411</v>
      </c>
      <c r="O84" s="22">
        <v>112.00889518182872</v>
      </c>
      <c r="P84" s="10">
        <v>6086</v>
      </c>
      <c r="Q84" s="10">
        <v>6019</v>
      </c>
      <c r="R84" s="10">
        <v>4736</v>
      </c>
      <c r="S84" s="16">
        <f t="shared" si="10"/>
        <v>0.78684166805117128</v>
      </c>
      <c r="T84" s="10">
        <v>5369</v>
      </c>
      <c r="U84" s="16">
        <f t="shared" si="11"/>
        <v>0.89200863930885532</v>
      </c>
      <c r="V84" s="16">
        <f t="shared" si="12"/>
        <v>0.88210094989756005</v>
      </c>
      <c r="W84" s="10">
        <v>26838</v>
      </c>
    </row>
    <row r="85" spans="1:23" x14ac:dyDescent="0.2">
      <c r="A85" s="2">
        <f t="shared" si="13"/>
        <v>0</v>
      </c>
      <c r="B85" s="6" t="s">
        <v>86</v>
      </c>
      <c r="C85" s="30">
        <v>2014</v>
      </c>
      <c r="D85" s="19">
        <v>2013</v>
      </c>
      <c r="E85" s="10">
        <v>1812</v>
      </c>
      <c r="F85" s="10">
        <v>1801</v>
      </c>
      <c r="G85" s="10">
        <v>696</v>
      </c>
      <c r="H85" s="16">
        <f t="shared" si="7"/>
        <v>0.38645197112715157</v>
      </c>
      <c r="I85" s="10">
        <v>1059</v>
      </c>
      <c r="J85" s="16">
        <f t="shared" si="8"/>
        <v>0.58800666296501947</v>
      </c>
      <c r="K85" s="16">
        <f t="shared" si="9"/>
        <v>0.65722379603399439</v>
      </c>
      <c r="L85" s="10">
        <v>583</v>
      </c>
      <c r="M85" s="9">
        <v>0</v>
      </c>
      <c r="N85" s="11">
        <v>21.520547945205479</v>
      </c>
      <c r="O85" s="22">
        <v>73.062057156353319</v>
      </c>
      <c r="P85" s="10">
        <v>1812</v>
      </c>
      <c r="Q85" s="10">
        <v>1801</v>
      </c>
      <c r="R85" s="10">
        <v>1402</v>
      </c>
      <c r="S85" s="16">
        <f t="shared" si="10"/>
        <v>0.77845641310383118</v>
      </c>
      <c r="T85" s="10">
        <v>1597</v>
      </c>
      <c r="U85" s="16">
        <f t="shared" si="11"/>
        <v>0.88672959466962797</v>
      </c>
      <c r="V85" s="16">
        <f t="shared" si="12"/>
        <v>0.8778960551033187</v>
      </c>
      <c r="W85" s="10">
        <v>27340</v>
      </c>
    </row>
    <row r="86" spans="1:23" x14ac:dyDescent="0.2">
      <c r="A86" s="2">
        <f t="shared" si="13"/>
        <v>0</v>
      </c>
      <c r="B86" s="6" t="s">
        <v>79</v>
      </c>
      <c r="C86" s="30">
        <v>2015</v>
      </c>
      <c r="D86" s="19">
        <v>2015</v>
      </c>
      <c r="E86" s="10">
        <v>1632</v>
      </c>
      <c r="F86" s="10">
        <v>1555</v>
      </c>
      <c r="G86" s="10">
        <v>908</v>
      </c>
      <c r="H86" s="16">
        <f t="shared" si="7"/>
        <v>0.5839228295819936</v>
      </c>
      <c r="I86" s="10">
        <v>1313</v>
      </c>
      <c r="J86" s="16">
        <f t="shared" si="8"/>
        <v>0.84437299035369773</v>
      </c>
      <c r="K86" s="16">
        <f t="shared" si="9"/>
        <v>0.69154607768469156</v>
      </c>
      <c r="L86" s="10">
        <v>143</v>
      </c>
      <c r="M86" s="9">
        <v>0</v>
      </c>
      <c r="N86" s="11">
        <v>90.547945205479493</v>
      </c>
      <c r="O86" s="22">
        <v>43.042230402510398</v>
      </c>
      <c r="P86" s="10">
        <v>1632</v>
      </c>
      <c r="Q86" s="10">
        <v>1555</v>
      </c>
      <c r="R86" s="10">
        <v>1403</v>
      </c>
      <c r="S86" s="16">
        <f t="shared" si="10"/>
        <v>0.90225080385852086</v>
      </c>
      <c r="T86" s="10">
        <v>1453</v>
      </c>
      <c r="U86" s="16">
        <f t="shared" si="11"/>
        <v>0.93440514469453373</v>
      </c>
      <c r="V86" s="16">
        <f t="shared" si="12"/>
        <v>0.9655884377150723</v>
      </c>
      <c r="W86" s="10">
        <v>51617</v>
      </c>
    </row>
    <row r="87" spans="1:23" x14ac:dyDescent="0.2">
      <c r="A87" s="2">
        <f t="shared" si="13"/>
        <v>0</v>
      </c>
      <c r="B87" s="42" t="s">
        <v>72</v>
      </c>
      <c r="C87" s="30"/>
      <c r="D87" s="19">
        <v>2013</v>
      </c>
      <c r="E87" s="10"/>
      <c r="F87" s="10"/>
      <c r="G87" s="10"/>
      <c r="H87" s="16" t="str">
        <f t="shared" si="7"/>
        <v>...</v>
      </c>
      <c r="I87" s="10"/>
      <c r="J87" s="16" t="str">
        <f t="shared" si="8"/>
        <v>...</v>
      </c>
      <c r="K87" s="16" t="str">
        <f t="shared" si="9"/>
        <v>...</v>
      </c>
      <c r="L87" s="10"/>
      <c r="M87" s="9"/>
      <c r="N87" s="11"/>
      <c r="O87" s="22"/>
      <c r="P87" s="10"/>
      <c r="Q87" s="10"/>
      <c r="R87" s="10"/>
      <c r="S87" s="16" t="str">
        <f t="shared" si="10"/>
        <v>...</v>
      </c>
      <c r="T87" s="10"/>
      <c r="U87" s="16" t="str">
        <f t="shared" si="11"/>
        <v>...</v>
      </c>
      <c r="V87" s="16" t="str">
        <f t="shared" si="12"/>
        <v>...</v>
      </c>
      <c r="W87" s="10"/>
    </row>
    <row r="88" spans="1:23" x14ac:dyDescent="0.2">
      <c r="A88" s="2">
        <f t="shared" si="13"/>
        <v>1</v>
      </c>
      <c r="B88" s="6" t="s">
        <v>82</v>
      </c>
      <c r="C88" s="30">
        <v>2015</v>
      </c>
      <c r="D88" s="19">
        <v>2015</v>
      </c>
      <c r="E88" s="10">
        <v>1790</v>
      </c>
      <c r="F88" s="10">
        <v>1790</v>
      </c>
      <c r="G88" s="10">
        <v>503</v>
      </c>
      <c r="H88" s="16">
        <f t="shared" si="7"/>
        <v>0.28100558659217878</v>
      </c>
      <c r="I88" s="10">
        <v>536</v>
      </c>
      <c r="J88" s="16">
        <f t="shared" si="8"/>
        <v>0.29944134078212292</v>
      </c>
      <c r="K88" s="16">
        <f t="shared" si="9"/>
        <v>0.93843283582089554</v>
      </c>
      <c r="L88" s="10">
        <v>1180</v>
      </c>
      <c r="M88" s="9">
        <v>74</v>
      </c>
      <c r="N88" s="11">
        <v>253.15945205479454</v>
      </c>
      <c r="O88" s="22">
        <v>156.7659162831232</v>
      </c>
      <c r="P88" s="10">
        <v>1790</v>
      </c>
      <c r="Q88" s="10">
        <v>1790</v>
      </c>
      <c r="R88" s="10">
        <v>1249</v>
      </c>
      <c r="S88" s="16">
        <f t="shared" si="10"/>
        <v>0.69776536312849158</v>
      </c>
      <c r="T88" s="10">
        <v>1249</v>
      </c>
      <c r="U88" s="16">
        <f t="shared" si="11"/>
        <v>0.69776536312849158</v>
      </c>
      <c r="V88" s="16">
        <f t="shared" si="12"/>
        <v>1</v>
      </c>
      <c r="W88" s="10">
        <v>8572</v>
      </c>
    </row>
    <row r="89" spans="1:23" x14ac:dyDescent="0.2">
      <c r="A89" s="2">
        <f t="shared" si="13"/>
        <v>0</v>
      </c>
      <c r="B89" s="6" t="s">
        <v>41</v>
      </c>
      <c r="C89" s="30">
        <v>2015</v>
      </c>
      <c r="D89" s="19">
        <v>2015</v>
      </c>
      <c r="E89" s="10">
        <v>5456</v>
      </c>
      <c r="F89" s="10">
        <v>5375</v>
      </c>
      <c r="G89" s="10">
        <v>4102</v>
      </c>
      <c r="H89" s="16">
        <f t="shared" si="7"/>
        <v>0.76316279069767445</v>
      </c>
      <c r="I89" s="10">
        <v>5061</v>
      </c>
      <c r="J89" s="16">
        <f t="shared" si="8"/>
        <v>0.94158139534883722</v>
      </c>
      <c r="K89" s="16">
        <f t="shared" si="9"/>
        <v>0.81051175656984786</v>
      </c>
      <c r="L89" s="10">
        <v>1273</v>
      </c>
      <c r="M89" s="9">
        <v>6</v>
      </c>
      <c r="N89" s="11">
        <v>459.02515068493148</v>
      </c>
      <c r="O89" s="22">
        <v>88.347473654682304</v>
      </c>
      <c r="P89" s="10">
        <v>5456</v>
      </c>
      <c r="Q89" s="10">
        <v>5375</v>
      </c>
      <c r="R89" s="10">
        <v>4259</v>
      </c>
      <c r="S89" s="16">
        <f t="shared" si="10"/>
        <v>0.79237209302325584</v>
      </c>
      <c r="T89" s="10">
        <v>5193</v>
      </c>
      <c r="U89" s="16">
        <f t="shared" si="11"/>
        <v>0.96613953488372095</v>
      </c>
      <c r="V89" s="16">
        <f t="shared" si="12"/>
        <v>0.82014249951858276</v>
      </c>
      <c r="W89" s="10">
        <v>69281.329999999987</v>
      </c>
    </row>
    <row r="90" spans="1:23" x14ac:dyDescent="0.2">
      <c r="A90" s="2">
        <f t="shared" si="13"/>
        <v>0</v>
      </c>
      <c r="B90" s="42" t="s">
        <v>51</v>
      </c>
      <c r="C90" s="30"/>
      <c r="D90" s="19">
        <v>2015</v>
      </c>
      <c r="E90" s="10"/>
      <c r="F90" s="10"/>
      <c r="G90" s="10"/>
      <c r="H90" s="16" t="str">
        <f t="shared" si="7"/>
        <v>...</v>
      </c>
      <c r="I90" s="10"/>
      <c r="J90" s="16" t="str">
        <f t="shared" si="8"/>
        <v>...</v>
      </c>
      <c r="K90" s="16" t="str">
        <f t="shared" si="9"/>
        <v>...</v>
      </c>
      <c r="L90" s="10"/>
      <c r="M90" s="9"/>
      <c r="N90" s="11"/>
      <c r="O90" s="22"/>
      <c r="P90" s="10"/>
      <c r="Q90" s="10"/>
      <c r="R90" s="10"/>
      <c r="S90" s="16" t="str">
        <f t="shared" si="10"/>
        <v>...</v>
      </c>
      <c r="T90" s="10"/>
      <c r="U90" s="16" t="str">
        <f t="shared" si="11"/>
        <v>...</v>
      </c>
      <c r="V90" s="16" t="str">
        <f t="shared" si="12"/>
        <v>...</v>
      </c>
      <c r="W90" s="10"/>
    </row>
    <row r="91" spans="1:23" x14ac:dyDescent="0.2">
      <c r="A91" s="2">
        <f t="shared" si="13"/>
        <v>0</v>
      </c>
      <c r="B91" s="42" t="s">
        <v>76</v>
      </c>
      <c r="C91" s="30"/>
      <c r="D91" s="19">
        <v>2013</v>
      </c>
      <c r="E91" s="10"/>
      <c r="F91" s="10"/>
      <c r="G91" s="10"/>
      <c r="H91" s="16" t="str">
        <f t="shared" si="7"/>
        <v>...</v>
      </c>
      <c r="I91" s="10"/>
      <c r="J91" s="16" t="str">
        <f t="shared" si="8"/>
        <v>...</v>
      </c>
      <c r="K91" s="16" t="str">
        <f t="shared" si="9"/>
        <v>...</v>
      </c>
      <c r="L91" s="10"/>
      <c r="M91" s="9"/>
      <c r="N91" s="11"/>
      <c r="O91" s="22"/>
      <c r="P91" s="10"/>
      <c r="Q91" s="10"/>
      <c r="R91" s="10"/>
      <c r="S91" s="16" t="str">
        <f t="shared" si="10"/>
        <v>...</v>
      </c>
      <c r="T91" s="10"/>
      <c r="U91" s="16" t="str">
        <f t="shared" si="11"/>
        <v>...</v>
      </c>
      <c r="V91" s="16" t="str">
        <f t="shared" si="12"/>
        <v>...</v>
      </c>
      <c r="W91" s="10"/>
    </row>
    <row r="92" spans="1:23" x14ac:dyDescent="0.2">
      <c r="A92" s="2">
        <f t="shared" si="13"/>
        <v>0</v>
      </c>
      <c r="B92" s="42" t="s">
        <v>73</v>
      </c>
      <c r="C92" s="30"/>
      <c r="D92" s="19">
        <v>2014</v>
      </c>
      <c r="E92" s="10"/>
      <c r="F92" s="10"/>
      <c r="G92" s="10"/>
      <c r="H92" s="16" t="str">
        <f t="shared" si="7"/>
        <v>...</v>
      </c>
      <c r="I92" s="10"/>
      <c r="J92" s="16" t="str">
        <f t="shared" si="8"/>
        <v>...</v>
      </c>
      <c r="K92" s="16" t="str">
        <f t="shared" si="9"/>
        <v>...</v>
      </c>
      <c r="L92" s="10"/>
      <c r="M92" s="9"/>
      <c r="N92" s="11"/>
      <c r="O92" s="22"/>
      <c r="P92" s="10"/>
      <c r="Q92" s="10"/>
      <c r="R92" s="10"/>
      <c r="S92" s="16" t="str">
        <f t="shared" si="10"/>
        <v>...</v>
      </c>
      <c r="T92" s="10"/>
      <c r="U92" s="16" t="str">
        <f t="shared" si="11"/>
        <v>...</v>
      </c>
      <c r="V92" s="16" t="str">
        <f t="shared" si="12"/>
        <v>...</v>
      </c>
      <c r="W92" s="10"/>
    </row>
    <row r="93" spans="1:23" x14ac:dyDescent="0.2">
      <c r="A93" s="2">
        <f t="shared" si="13"/>
        <v>0</v>
      </c>
      <c r="B93" s="42" t="s">
        <v>83</v>
      </c>
      <c r="C93" s="30"/>
      <c r="D93" s="19">
        <v>2015</v>
      </c>
      <c r="E93" s="10"/>
      <c r="F93" s="10"/>
      <c r="G93" s="10"/>
      <c r="H93" s="16" t="str">
        <f t="shared" si="7"/>
        <v>...</v>
      </c>
      <c r="I93" s="10"/>
      <c r="J93" s="16" t="str">
        <f t="shared" si="8"/>
        <v>...</v>
      </c>
      <c r="K93" s="16" t="str">
        <f t="shared" si="9"/>
        <v>...</v>
      </c>
      <c r="L93" s="10"/>
      <c r="M93" s="9"/>
      <c r="N93" s="11"/>
      <c r="O93" s="22"/>
      <c r="P93" s="10"/>
      <c r="Q93" s="10"/>
      <c r="R93" s="10"/>
      <c r="S93" s="16" t="str">
        <f t="shared" si="10"/>
        <v>...</v>
      </c>
      <c r="T93" s="10"/>
      <c r="U93" s="16" t="str">
        <f t="shared" si="11"/>
        <v>...</v>
      </c>
      <c r="V93" s="16" t="str">
        <f t="shared" si="12"/>
        <v>...</v>
      </c>
      <c r="W93" s="10"/>
    </row>
    <row r="94" spans="1:23" x14ac:dyDescent="0.2">
      <c r="A94" s="2">
        <f t="shared" si="13"/>
        <v>1</v>
      </c>
      <c r="B94" s="6" t="s">
        <v>87</v>
      </c>
      <c r="C94" s="30">
        <v>2014</v>
      </c>
      <c r="D94" s="19">
        <v>2014</v>
      </c>
      <c r="E94" s="10">
        <v>1435</v>
      </c>
      <c r="F94" s="10">
        <v>1435</v>
      </c>
      <c r="G94" s="10">
        <v>524</v>
      </c>
      <c r="H94" s="16">
        <f t="shared" si="7"/>
        <v>0.36515679442508708</v>
      </c>
      <c r="I94" s="10">
        <v>1080</v>
      </c>
      <c r="J94" s="16">
        <f t="shared" si="8"/>
        <v>0.7526132404181185</v>
      </c>
      <c r="K94" s="16">
        <f t="shared" si="9"/>
        <v>0.48518518518518516</v>
      </c>
      <c r="L94" s="10">
        <v>112</v>
      </c>
      <c r="M94" s="9">
        <v>0</v>
      </c>
      <c r="N94" s="11">
        <v>191</v>
      </c>
      <c r="O94" s="22">
        <v>59.544133640071102</v>
      </c>
      <c r="P94" s="10">
        <v>1435</v>
      </c>
      <c r="Q94" s="10">
        <v>1435</v>
      </c>
      <c r="R94" s="10">
        <v>708</v>
      </c>
      <c r="S94" s="16">
        <f t="shared" si="10"/>
        <v>0.49337979094076656</v>
      </c>
      <c r="T94" s="10">
        <v>1299</v>
      </c>
      <c r="U94" s="16">
        <f t="shared" si="11"/>
        <v>0.90522648083623691</v>
      </c>
      <c r="V94" s="16">
        <f t="shared" si="12"/>
        <v>0.54503464203233254</v>
      </c>
      <c r="W94" s="10">
        <v>1100</v>
      </c>
    </row>
    <row r="95" spans="1:23" x14ac:dyDescent="0.2">
      <c r="A95" s="2">
        <f t="shared" si="13"/>
        <v>0</v>
      </c>
      <c r="B95" s="6" t="s">
        <v>52</v>
      </c>
      <c r="C95" s="30">
        <v>2014</v>
      </c>
      <c r="D95" s="19">
        <v>2012</v>
      </c>
      <c r="E95" s="10">
        <v>3588</v>
      </c>
      <c r="F95" s="10">
        <v>3214</v>
      </c>
      <c r="G95" s="10">
        <v>2326</v>
      </c>
      <c r="H95" s="16">
        <f t="shared" si="7"/>
        <v>0.72370877411325452</v>
      </c>
      <c r="I95" s="10">
        <v>2668</v>
      </c>
      <c r="J95" s="16">
        <f t="shared" si="8"/>
        <v>0.83011823273179841</v>
      </c>
      <c r="K95" s="16">
        <f t="shared" si="9"/>
        <v>0.87181409295352319</v>
      </c>
      <c r="L95" s="10">
        <v>0</v>
      </c>
      <c r="M95" s="9">
        <v>0</v>
      </c>
      <c r="N95" s="11">
        <v>15.326027397260274</v>
      </c>
      <c r="O95" s="22">
        <v>66.510832872000847</v>
      </c>
      <c r="P95" s="10">
        <v>3588</v>
      </c>
      <c r="Q95" s="10">
        <v>3214</v>
      </c>
      <c r="R95" s="10">
        <v>2307</v>
      </c>
      <c r="S95" s="16">
        <f t="shared" si="10"/>
        <v>0.7177971375233354</v>
      </c>
      <c r="T95" s="10">
        <v>2668</v>
      </c>
      <c r="U95" s="16">
        <f t="shared" si="11"/>
        <v>0.83011823273179841</v>
      </c>
      <c r="V95" s="16">
        <f t="shared" si="12"/>
        <v>0.86469265367316339</v>
      </c>
      <c r="W95" s="10">
        <v>5594</v>
      </c>
    </row>
    <row r="96" spans="1:23" x14ac:dyDescent="0.2">
      <c r="A96" s="2">
        <f t="shared" si="13"/>
        <v>0</v>
      </c>
      <c r="B96" s="42" t="s">
        <v>85</v>
      </c>
      <c r="C96" s="30"/>
      <c r="D96" s="19">
        <v>2015</v>
      </c>
      <c r="E96" s="10"/>
      <c r="F96" s="10"/>
      <c r="G96" s="10"/>
      <c r="H96" s="16" t="str">
        <f t="shared" si="7"/>
        <v>...</v>
      </c>
      <c r="I96" s="10"/>
      <c r="J96" s="16" t="str">
        <f t="shared" si="8"/>
        <v>...</v>
      </c>
      <c r="K96" s="16" t="str">
        <f t="shared" si="9"/>
        <v>...</v>
      </c>
      <c r="L96" s="10"/>
      <c r="M96" s="9"/>
      <c r="N96" s="11"/>
      <c r="O96" s="22"/>
      <c r="P96" s="10"/>
      <c r="Q96" s="10"/>
      <c r="R96" s="10"/>
      <c r="S96" s="16" t="str">
        <f t="shared" si="10"/>
        <v>...</v>
      </c>
      <c r="T96" s="10"/>
      <c r="U96" s="16" t="str">
        <f t="shared" si="11"/>
        <v>...</v>
      </c>
      <c r="V96" s="16" t="str">
        <f t="shared" si="12"/>
        <v>...</v>
      </c>
      <c r="W96" s="10"/>
    </row>
    <row r="97" spans="1:23" x14ac:dyDescent="0.2">
      <c r="A97" s="2">
        <f>SUM(A6:A96)</f>
        <v>31</v>
      </c>
      <c r="B97" s="33" t="s">
        <v>119</v>
      </c>
      <c r="C97" s="33" t="s">
        <v>118</v>
      </c>
      <c r="D97" s="33"/>
      <c r="E97" s="34">
        <f>COUNT(E5:E96)</f>
        <v>73</v>
      </c>
      <c r="F97" s="41">
        <f>E97/89</f>
        <v>0.8202247191011236</v>
      </c>
      <c r="O97" s="8"/>
    </row>
    <row r="98" spans="1:23" s="27" customFormat="1" ht="18.75" customHeight="1" x14ac:dyDescent="0.2">
      <c r="A98" s="44"/>
      <c r="B98" s="23" t="s">
        <v>113</v>
      </c>
      <c r="C98" s="25"/>
      <c r="D98" s="23"/>
      <c r="E98" s="24">
        <f t="shared" ref="E98:G98" si="14">SUM(E5:E96)</f>
        <v>1483693</v>
      </c>
      <c r="F98" s="24">
        <f t="shared" si="14"/>
        <v>1445937</v>
      </c>
      <c r="G98" s="24">
        <f t="shared" si="14"/>
        <v>1217873</v>
      </c>
      <c r="H98" s="28">
        <f>G98/F98</f>
        <v>0.84227251948044768</v>
      </c>
      <c r="I98" s="24">
        <f>SUM(I5:I96)</f>
        <v>1367729</v>
      </c>
      <c r="J98" s="28">
        <f>I98/F98</f>
        <v>0.94591188966047623</v>
      </c>
      <c r="K98" s="28">
        <f>G98/I98</f>
        <v>0.89043443547661849</v>
      </c>
      <c r="L98" s="24">
        <f>SUM(L5:L96)</f>
        <v>52364</v>
      </c>
      <c r="M98" s="24">
        <f>SUM(M5:M96)</f>
        <v>2623</v>
      </c>
      <c r="N98" s="26">
        <f t="shared" ref="N98:T98" si="15">SUM(N5:N96)</f>
        <v>76533.070273972582</v>
      </c>
      <c r="O98" s="26">
        <f t="shared" si="15"/>
        <v>21452.811886891814</v>
      </c>
      <c r="P98" s="24">
        <f t="shared" si="15"/>
        <v>1480459</v>
      </c>
      <c r="Q98" s="24">
        <f t="shared" si="15"/>
        <v>1456970</v>
      </c>
      <c r="R98" s="24">
        <f t="shared" si="15"/>
        <v>1282126</v>
      </c>
      <c r="S98" s="28">
        <f>R98/Q98</f>
        <v>0.87999478369492856</v>
      </c>
      <c r="T98" s="24">
        <f t="shared" si="15"/>
        <v>1393714</v>
      </c>
      <c r="U98" s="28">
        <f>T98/Q98</f>
        <v>0.95658386926292238</v>
      </c>
      <c r="V98" s="28">
        <f>R98/T98</f>
        <v>0.91993479293456193</v>
      </c>
      <c r="W98" s="24">
        <f t="shared" ref="W98" si="16">SUM(W5:W96)</f>
        <v>11941469.350000001</v>
      </c>
    </row>
    <row r="100" spans="1:23" x14ac:dyDescent="0.2">
      <c r="B100" s="43" t="s">
        <v>121</v>
      </c>
    </row>
    <row r="101" spans="1:23" x14ac:dyDescent="0.2">
      <c r="B101" s="17"/>
      <c r="C101" s="4"/>
      <c r="D101" s="4" t="s">
        <v>110</v>
      </c>
    </row>
    <row r="102" spans="1:23" x14ac:dyDescent="0.2">
      <c r="B102" s="18"/>
      <c r="C102" s="4"/>
      <c r="D102" s="4" t="s">
        <v>111</v>
      </c>
    </row>
    <row r="103" spans="1:23" x14ac:dyDescent="0.2">
      <c r="B103" s="6"/>
      <c r="C103" s="4"/>
      <c r="D103" s="4" t="s">
        <v>112</v>
      </c>
    </row>
    <row r="104" spans="1:23" x14ac:dyDescent="0.2">
      <c r="B104" s="45"/>
      <c r="D104" s="4" t="s">
        <v>120</v>
      </c>
    </row>
    <row r="105" spans="1:23" x14ac:dyDescent="0.2">
      <c r="B105" s="63"/>
      <c r="C105" s="4"/>
      <c r="D105" s="4" t="s">
        <v>122</v>
      </c>
    </row>
  </sheetData>
  <sortState ref="B33:B96">
    <sortCondition ref="B32"/>
  </sortState>
  <mergeCells count="15">
    <mergeCell ref="T4:U4"/>
    <mergeCell ref="T2:U2"/>
    <mergeCell ref="B2:B4"/>
    <mergeCell ref="D2:D4"/>
    <mergeCell ref="G4:H4"/>
    <mergeCell ref="I4:J4"/>
    <mergeCell ref="G2:H2"/>
    <mergeCell ref="I2:J2"/>
    <mergeCell ref="C2:C4"/>
    <mergeCell ref="F2:F3"/>
    <mergeCell ref="E2:E3"/>
    <mergeCell ref="P2:P3"/>
    <mergeCell ref="Q2:Q3"/>
    <mergeCell ref="R2:S2"/>
    <mergeCell ref="R4:S4"/>
  </mergeCells>
  <conditionalFormatting sqref="A6:A96">
    <cfRule type="cellIs" dxfId="0" priority="1" operator="greaterThan">
      <formula>0</formula>
    </cfRule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Datu statusa tabula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2016-02-24T11:55:12Z</dcterms:modified>
</cp:coreProperties>
</file>