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VBD aprēķins - finansējums" sheetId="1" r:id="rId1"/>
    <sheet name="Intervāli" sheetId="2" r:id="rId2"/>
  </sheets>
  <definedNames>
    <definedName name="_xlnm._FilterDatabase" localSheetId="0" hidden="1">'VBD aprēķins - finansējums'!$A$4:$L$47</definedName>
  </definedNames>
  <calcPr fullCalcOnLoad="1"/>
</workbook>
</file>

<file path=xl/sharedStrings.xml><?xml version="1.0" encoding="utf-8"?>
<sst xmlns="http://schemas.openxmlformats.org/spreadsheetml/2006/main" count="189" uniqueCount="107">
  <si>
    <t>Valsts budžeta dotācijas likmes</t>
  </si>
  <si>
    <t>ATVK
kods</t>
  </si>
  <si>
    <t>Pašvaldība</t>
  </si>
  <si>
    <t xml:space="preserve">Novirze no  aritmetiskā vidējā </t>
  </si>
  <si>
    <t>Novirzes kvadrāts</t>
  </si>
  <si>
    <t>Svērtais novirzes kvadrāts</t>
  </si>
  <si>
    <t>Aizkraukles novads</t>
  </si>
  <si>
    <t>Alūksnes novads</t>
  </si>
  <si>
    <t>Ādažu novads</t>
  </si>
  <si>
    <t>Balvu novads</t>
  </si>
  <si>
    <t>Bauskas novads</t>
  </si>
  <si>
    <t>Cēsu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</si>
  <si>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</si>
  <si>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</si>
  <si>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</si>
  <si>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</si>
  <si>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</si>
  <si>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</si>
  <si>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</si>
  <si>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</si>
  <si>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</si>
  <si>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</si>
  <si>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</si>
  <si>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</si>
  <si>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</si>
  <si>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</si>
  <si>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</si>
  <si>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</si>
  <si>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</si>
  <si>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</si>
  <si>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</si>
  <si>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</si>
  <si>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</si>
  <si>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</si>
  <si>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</si>
  <si>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</si>
  <si>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</si>
  <si>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</si>
  <si>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</si>
  <si>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Kopā</t>
  </si>
  <si>
    <t>Valstī vidēji</t>
  </si>
  <si>
    <t>Dispersija</t>
  </si>
  <si>
    <t>Standartnovirze</t>
  </si>
  <si>
    <t>Variants (ar soli 1,000), 5 grupas</t>
  </si>
  <si>
    <t>Nr.</t>
  </si>
  <si>
    <t>Grupa</t>
  </si>
  <si>
    <t>Vertēto ieņēmumu</t>
  </si>
  <si>
    <t>Pašvaldību skaits</t>
  </si>
  <si>
    <t>p.k.</t>
  </si>
  <si>
    <t>standartizēta vērtība</t>
  </si>
  <si>
    <t>(intervāls)</t>
  </si>
  <si>
    <t>1.</t>
  </si>
  <si>
    <t>V</t>
  </si>
  <si>
    <t>no -1,000 un zemāks</t>
  </si>
  <si>
    <t>2.</t>
  </si>
  <si>
    <t>IV</t>
  </si>
  <si>
    <t>no 0 līdz - 0,999</t>
  </si>
  <si>
    <t>3.</t>
  </si>
  <si>
    <t>III</t>
  </si>
  <si>
    <t>no 0,001 līdz 0,999</t>
  </si>
  <si>
    <t>4.</t>
  </si>
  <si>
    <t>II</t>
  </si>
  <si>
    <t>1,000 - 1,999</t>
  </si>
  <si>
    <t>5.</t>
  </si>
  <si>
    <t>I</t>
  </si>
  <si>
    <t>2,000 un augstāks</t>
  </si>
  <si>
    <t>Variants (ar soli 1,000) 4 grupas</t>
  </si>
  <si>
    <t>1,000 un augstāks</t>
  </si>
  <si>
    <t>Variants (ar soli 0,500) 5 grupas</t>
  </si>
  <si>
    <t>no -0,500 līdz -0,999</t>
  </si>
  <si>
    <t>no 0 līdz - 0,499</t>
  </si>
  <si>
    <t>no 0,001 līdz 0,499</t>
  </si>
  <si>
    <t>0,500 un augstāks</t>
  </si>
  <si>
    <t>Variants (ar soli 0,500) 4 grupas</t>
  </si>
  <si>
    <t>no -0,700 līdz -0,999</t>
  </si>
  <si>
    <t>no 0 līdz - 0,699</t>
  </si>
  <si>
    <t>no 0 un augstāks</t>
  </si>
  <si>
    <t xml:space="preserve">Vvariants (ar soli 0,700) 4 grupas </t>
  </si>
  <si>
    <t>Pašvaldību skaits valsts budžeta dotācijas intervālos</t>
  </si>
  <si>
    <t>N.p.k.</t>
  </si>
  <si>
    <t>Vertēto ieņēmumu standartizēta vērtības intervāls</t>
  </si>
  <si>
    <t>Valsts budžeta dotācija (%)</t>
  </si>
  <si>
    <t>&lt; (-1,0)</t>
  </si>
  <si>
    <t>≥ (-1,0) – 0,0 &lt;</t>
  </si>
  <si>
    <t>≥ 0,0 – 1,0 &lt;</t>
  </si>
  <si>
    <t>≥ 1,0 – 2,0 &lt;</t>
  </si>
  <si>
    <t>≥ 2,0</t>
  </si>
  <si>
    <t>Salīdzinājumā ar iepriekšējo gadu</t>
  </si>
  <si>
    <t>VBD likmes 2020. gadā</t>
  </si>
  <si>
    <t>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</si>
  <si>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</si>
  <si>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</si>
  <si>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</si>
  <si>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</si>
  <si>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</si>
  <si>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</si>
  <si>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</si>
  <si>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Augšdaugavas novads</t>
  </si>
  <si>
    <t>Dienvidkurzemes novads</t>
  </si>
  <si>
    <t>Pašvaldību skaits 2022.gadā</t>
  </si>
  <si>
    <t>Vērtētie IIN ieņēmumi  pašvaldībām 
2023. gadā, euro</t>
  </si>
  <si>
    <t xml:space="preserve">Pastāvīgo iedzīvotāju skaits 2022.gadā *    </t>
  </si>
  <si>
    <t>Vērtētie  ieņēmumi uz 1 iedzīvotāju 2022. gadā, euro</t>
  </si>
  <si>
    <t>Standartizētā  vērtība 2023. gadā</t>
  </si>
  <si>
    <t>VBD likmes 2023. gadā</t>
  </si>
  <si>
    <r>
      <t xml:space="preserve">Pašvaldību budžeta kapacitātes rādītājs 2023.gadā 
</t>
    </r>
    <r>
      <rPr>
        <sz val="10"/>
        <rFont val="Times New Roman"/>
        <family val="1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</si>
  <si>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>* Iedzīvotāju skaits uz 01.01.2022. (PMLP dati)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</si>
</sst>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0.0000"/>
    <numFmt numFmtId="174" formatCode="0.0"/>
    <numFmt numFmtId="175" formatCode="_-* #,##0.0_-;\-* #,##0.0_-;_-* &quot;-&quot;??_-;_-@_-"/>
    <numFmt numFmtId="176" formatCode="[$-426]dddd\,\ yyyy\.\ &quot;gada&quot;\ d\.\ mmmm"/>
    <numFmt numFmtId="177" formatCode="0.0%"/>
    <numFmt numFmtId="178" formatCode="#,##0_ ;\-#,##0\ 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60" applyNumberFormat="1" applyFont="1" applyFill="1" applyBorder="1" applyAlignment="1">
      <alignment horizontal="center"/>
      <protection/>
    </xf>
    <xf numFmtId="173" fontId="3" fillId="0" borderId="11" xfId="0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6" fillId="0" borderId="0" xfId="0" applyFont="1" applyBorder="1" applyAlignment="1">
      <alignment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49" fillId="0" borderId="25" xfId="0" applyFont="1" applyFill="1" applyBorder="1" applyAlignment="1">
      <alignment wrapText="1"/>
    </xf>
    <xf numFmtId="0" fontId="49" fillId="0" borderId="26" xfId="0" applyFont="1" applyFill="1" applyBorder="1" applyAlignment="1">
      <alignment wrapText="1"/>
    </xf>
    <xf numFmtId="0" fontId="49" fillId="0" borderId="27" xfId="0" applyFont="1" applyFill="1" applyBorder="1" applyAlignment="1">
      <alignment wrapText="1"/>
    </xf>
    <xf numFmtId="0" fontId="49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31" xfId="42" applyNumberFormat="1" applyFont="1" applyBorder="1" applyAlignment="1">
      <alignment/>
    </xf>
    <xf numFmtId="43" fontId="3" fillId="0" borderId="11" xfId="42" applyFont="1" applyFill="1" applyBorder="1" applyAlignment="1">
      <alignment/>
    </xf>
    <xf numFmtId="43" fontId="3" fillId="0" borderId="11" xfId="42" applyFont="1" applyFill="1" applyBorder="1" applyAlignment="1">
      <alignment horizontal="right" wrapText="1"/>
    </xf>
    <xf numFmtId="9" fontId="3" fillId="0" borderId="11" xfId="64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4" fontId="2" fillId="0" borderId="12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174" fontId="2" fillId="0" borderId="3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9" fontId="3" fillId="0" borderId="11" xfId="64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9" fontId="2" fillId="0" borderId="34" xfId="64" applyFont="1" applyFill="1" applyBorder="1" applyAlignment="1">
      <alignment horizontal="center" vertical="center" wrapText="1"/>
    </xf>
    <xf numFmtId="9" fontId="2" fillId="0" borderId="34" xfId="64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9" fontId="3" fillId="0" borderId="11" xfId="64" applyNumberFormat="1" applyFont="1" applyFill="1" applyBorder="1" applyAlignment="1">
      <alignment/>
    </xf>
    <xf numFmtId="0" fontId="3" fillId="0" borderId="0" xfId="53" applyFont="1" applyAlignment="1" applyProtection="1">
      <alignment horizontal="left"/>
      <protection/>
    </xf>
    <xf numFmtId="0" fontId="3" fillId="0" borderId="31" xfId="0" applyFont="1" applyFill="1" applyBorder="1" applyAlignment="1">
      <alignment horizontal="left"/>
    </xf>
    <xf numFmtId="0" fontId="3" fillId="12" borderId="11" xfId="0" applyFont="1" applyFill="1" applyBorder="1" applyAlignment="1">
      <alignment horizontal="center" vertical="top" wrapText="1"/>
    </xf>
    <xf numFmtId="1" fontId="3" fillId="12" borderId="11" xfId="0" applyNumberFormat="1" applyFont="1" applyFill="1" applyBorder="1" applyAlignment="1">
      <alignment horizontal="center" vertical="top" wrapText="1"/>
    </xf>
    <xf numFmtId="2" fontId="3" fillId="12" borderId="11" xfId="0" applyNumberFormat="1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9" fontId="56" fillId="0" borderId="35" xfId="0" applyNumberFormat="1" applyFont="1" applyFill="1" applyBorder="1" applyAlignment="1">
      <alignment horizontal="center" vertical="top" wrapText="1"/>
    </xf>
    <xf numFmtId="3" fontId="4" fillId="33" borderId="11" xfId="61" applyNumberFormat="1" applyFont="1" applyFill="1" applyBorder="1">
      <alignment/>
      <protection/>
    </xf>
    <xf numFmtId="0" fontId="61" fillId="0" borderId="11" xfId="0" applyFont="1" applyBorder="1" applyAlignment="1">
      <alignment horizontal="right" wrapText="1"/>
    </xf>
    <xf numFmtId="0" fontId="2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2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7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="110" zoomScaleNormal="110" zoomScalePageLayoutView="0" workbookViewId="0" topLeftCell="A1">
      <selection activeCell="F58" sqref="F58"/>
    </sheetView>
  </sheetViews>
  <sheetFormatPr defaultColWidth="9.140625" defaultRowHeight="15"/>
  <cols>
    <col min="1" max="1" width="10.28125" style="43" customWidth="1"/>
    <col min="2" max="2" width="18.7109375" style="43" customWidth="1"/>
    <col min="3" max="3" width="13.421875" style="43" bestFit="1" customWidth="1"/>
    <col min="4" max="5" width="11.421875" style="43" customWidth="1"/>
    <col min="6" max="6" width="13.421875" style="43" bestFit="1" customWidth="1"/>
    <col min="7" max="7" width="10.00390625" style="43" customWidth="1"/>
    <col min="8" max="8" width="16.140625" style="43" customWidth="1"/>
    <col min="9" max="9" width="11.8515625" style="43" customWidth="1"/>
    <col min="10" max="10" width="11.140625" style="43" customWidth="1"/>
    <col min="11" max="11" width="14.140625" style="43" hidden="1" customWidth="1"/>
    <col min="12" max="12" width="15.57421875" style="43" hidden="1" customWidth="1"/>
    <col min="13" max="16384" width="9.140625" style="43" customWidth="1"/>
  </cols>
  <sheetData>
    <row r="2" spans="1:11" ht="12.75">
      <c r="A2" s="84" t="s">
        <v>105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1.5" customHeight="1" hidden="1">
      <c r="A3" s="2"/>
      <c r="B3" s="42"/>
      <c r="C3" s="3"/>
      <c r="D3" s="42"/>
      <c r="E3" s="3"/>
      <c r="F3" s="68" t="s">
        <v>0</v>
      </c>
      <c r="G3" s="69">
        <v>0.1</v>
      </c>
      <c r="H3" s="69">
        <v>0.15</v>
      </c>
      <c r="I3" s="69">
        <v>0.2</v>
      </c>
      <c r="J3" s="69">
        <v>0.25</v>
      </c>
      <c r="K3" s="69">
        <v>0.3</v>
      </c>
    </row>
    <row r="4" spans="1:12" ht="72" customHeight="1">
      <c r="A4" s="75" t="s">
        <v>1</v>
      </c>
      <c r="B4" s="75" t="s">
        <v>2</v>
      </c>
      <c r="C4" s="76" t="s">
        <v>100</v>
      </c>
      <c r="D4" s="75" t="s">
        <v>101</v>
      </c>
      <c r="E4" s="77" t="s">
        <v>102</v>
      </c>
      <c r="F4" s="75" t="s">
        <v>3</v>
      </c>
      <c r="G4" s="75" t="s">
        <v>4</v>
      </c>
      <c r="H4" s="75" t="s">
        <v>5</v>
      </c>
      <c r="I4" s="75" t="s">
        <v>103</v>
      </c>
      <c r="J4" s="75" t="s">
        <v>104</v>
      </c>
      <c r="K4" s="4" t="s">
        <v>88</v>
      </c>
      <c r="L4" s="4" t="s">
        <v>87</v>
      </c>
    </row>
    <row r="5" spans="1:12" ht="15">
      <c r="A5" s="78">
        <v>20000</v>
      </c>
      <c r="B5" s="74" t="s">
        <v>6</v>
      </c>
      <c r="C5" s="82">
        <v>22066669.197515134</v>
      </c>
      <c r="D5" s="83">
        <v>30590</v>
      </c>
      <c r="E5" s="45">
        <f aca="true" t="shared" si="0" ref="E5:E47">C5/D5</f>
        <v>721.3687217232799</v>
      </c>
      <c r="F5" s="7">
        <f aca="true" t="shared" si="1" ref="F5:F47">E5-E$49</f>
        <v>-226.25977188675313</v>
      </c>
      <c r="G5" s="7">
        <f aca="true" t="shared" si="2" ref="G5:G47">F5^2</f>
        <v>51193.48437424556</v>
      </c>
      <c r="H5" s="7">
        <f aca="true" t="shared" si="3" ref="H5:H47">G5*D5</f>
        <v>1566008687.0081718</v>
      </c>
      <c r="I5" s="6">
        <f aca="true" t="shared" si="4" ref="I5:I47">F5/$H$53</f>
        <v>-0.7667280034996313</v>
      </c>
      <c r="J5" s="72">
        <f aca="true" t="shared" si="5" ref="J5:J47">IF(I5&lt;-1,$K$3,IF(I5&lt;0,$J$3,(IF(I5&lt;1,$I$3,(IF(I5&lt;2,$H$3,$G$3))))))</f>
        <v>0.25</v>
      </c>
      <c r="K5" s="48">
        <v>0.25</v>
      </c>
      <c r="L5" s="66">
        <f aca="true" t="shared" si="6" ref="L5:L47">J5-K5</f>
        <v>0</v>
      </c>
    </row>
    <row r="6" spans="1:12" ht="15">
      <c r="A6" s="78">
        <v>21000</v>
      </c>
      <c r="B6" s="8" t="s">
        <v>7</v>
      </c>
      <c r="C6" s="82">
        <v>8810440.140951257</v>
      </c>
      <c r="D6" s="83">
        <v>15012</v>
      </c>
      <c r="E6" s="45">
        <f t="shared" si="0"/>
        <v>586.8931615341897</v>
      </c>
      <c r="F6" s="7">
        <f t="shared" si="1"/>
        <v>-360.7353320758433</v>
      </c>
      <c r="G6" s="7">
        <f t="shared" si="2"/>
        <v>130129.97980786895</v>
      </c>
      <c r="H6" s="7">
        <f t="shared" si="3"/>
        <v>1953511256.8757286</v>
      </c>
      <c r="I6" s="6">
        <f t="shared" si="4"/>
        <v>-1.2224262344466776</v>
      </c>
      <c r="J6" s="72">
        <f t="shared" si="5"/>
        <v>0.3</v>
      </c>
      <c r="K6" s="48">
        <v>0.25</v>
      </c>
      <c r="L6" s="66">
        <f t="shared" si="6"/>
        <v>0.04999999999999999</v>
      </c>
    </row>
    <row r="7" spans="1:12" ht="15">
      <c r="A7" s="78">
        <v>22000</v>
      </c>
      <c r="B7" s="8" t="s">
        <v>97</v>
      </c>
      <c r="C7" s="82">
        <v>12987395.529953113</v>
      </c>
      <c r="D7" s="83">
        <v>27636</v>
      </c>
      <c r="E7" s="45">
        <f t="shared" si="0"/>
        <v>469.9448375290604</v>
      </c>
      <c r="F7" s="7">
        <f t="shared" si="1"/>
        <v>-477.68365608097264</v>
      </c>
      <c r="G7" s="7">
        <f t="shared" si="2"/>
        <v>228181.67528688494</v>
      </c>
      <c r="H7" s="7">
        <f t="shared" si="3"/>
        <v>6306028778.228353</v>
      </c>
      <c r="I7" s="6">
        <f t="shared" si="4"/>
        <v>-1.618729802815698</v>
      </c>
      <c r="J7" s="72">
        <f t="shared" si="5"/>
        <v>0.3</v>
      </c>
      <c r="K7" s="48">
        <v>0.25</v>
      </c>
      <c r="L7" s="66">
        <f t="shared" si="6"/>
        <v>0.04999999999999999</v>
      </c>
    </row>
    <row r="8" spans="1:12" ht="15">
      <c r="A8" s="78">
        <v>23000</v>
      </c>
      <c r="B8" s="8" t="s">
        <v>8</v>
      </c>
      <c r="C8" s="82">
        <v>31008238.29747111</v>
      </c>
      <c r="D8" s="83">
        <v>23143</v>
      </c>
      <c r="E8" s="45">
        <f t="shared" si="0"/>
        <v>1339.8538779532087</v>
      </c>
      <c r="F8" s="7">
        <f t="shared" si="1"/>
        <v>392.2253843431756</v>
      </c>
      <c r="G8" s="7">
        <f t="shared" si="2"/>
        <v>153840.75212315185</v>
      </c>
      <c r="H8" s="7">
        <f t="shared" si="3"/>
        <v>3560336526.386103</v>
      </c>
      <c r="I8" s="6">
        <f t="shared" si="4"/>
        <v>1.3291367853488298</v>
      </c>
      <c r="J8" s="72">
        <f t="shared" si="5"/>
        <v>0.15</v>
      </c>
      <c r="K8" s="48">
        <v>0.15</v>
      </c>
      <c r="L8" s="66">
        <f t="shared" si="6"/>
        <v>0</v>
      </c>
    </row>
    <row r="9" spans="1:12" ht="15">
      <c r="A9" s="78">
        <v>24000</v>
      </c>
      <c r="B9" s="8" t="s">
        <v>9</v>
      </c>
      <c r="C9" s="82">
        <v>10513753.141456453</v>
      </c>
      <c r="D9" s="83">
        <v>19647</v>
      </c>
      <c r="E9" s="45">
        <f t="shared" si="0"/>
        <v>535.1327501123048</v>
      </c>
      <c r="F9" s="7">
        <f t="shared" si="1"/>
        <v>-412.4957434977282</v>
      </c>
      <c r="G9" s="7">
        <f t="shared" si="2"/>
        <v>170152.73840374357</v>
      </c>
      <c r="H9" s="7">
        <f t="shared" si="3"/>
        <v>3342990851.4183497</v>
      </c>
      <c r="I9" s="6">
        <f t="shared" si="4"/>
        <v>-1.3978270870988447</v>
      </c>
      <c r="J9" s="72">
        <f t="shared" si="5"/>
        <v>0.3</v>
      </c>
      <c r="K9" s="48">
        <v>0.3</v>
      </c>
      <c r="L9" s="66">
        <f t="shared" si="6"/>
        <v>0</v>
      </c>
    </row>
    <row r="10" spans="1:12" ht="15">
      <c r="A10" s="78">
        <v>25000</v>
      </c>
      <c r="B10" s="8" t="s">
        <v>10</v>
      </c>
      <c r="C10" s="82">
        <v>32901212.95088177</v>
      </c>
      <c r="D10" s="83">
        <v>43718</v>
      </c>
      <c r="E10" s="45">
        <f t="shared" si="0"/>
        <v>752.5781817759681</v>
      </c>
      <c r="F10" s="7">
        <f t="shared" si="1"/>
        <v>-195.05031183406493</v>
      </c>
      <c r="G10" s="7">
        <f t="shared" si="2"/>
        <v>38044.62414656597</v>
      </c>
      <c r="H10" s="7">
        <f t="shared" si="3"/>
        <v>1663234878.4395711</v>
      </c>
      <c r="I10" s="6">
        <f t="shared" si="4"/>
        <v>-0.6609682973134337</v>
      </c>
      <c r="J10" s="72">
        <f t="shared" si="5"/>
        <v>0.25</v>
      </c>
      <c r="K10" s="48">
        <v>0.25</v>
      </c>
      <c r="L10" s="66">
        <f t="shared" si="6"/>
        <v>0</v>
      </c>
    </row>
    <row r="11" spans="1:12" ht="15">
      <c r="A11" s="78">
        <v>26000</v>
      </c>
      <c r="B11" s="8" t="s">
        <v>11</v>
      </c>
      <c r="C11" s="82">
        <v>34120467.27599844</v>
      </c>
      <c r="D11" s="83">
        <v>44336</v>
      </c>
      <c r="E11" s="45">
        <f t="shared" si="0"/>
        <v>769.5883091843749</v>
      </c>
      <c r="F11" s="7">
        <f t="shared" si="1"/>
        <v>-178.04018442565814</v>
      </c>
      <c r="G11" s="7">
        <f t="shared" si="2"/>
        <v>31698.307270322362</v>
      </c>
      <c r="H11" s="7">
        <f t="shared" si="3"/>
        <v>1405376151.1370122</v>
      </c>
      <c r="I11" s="6">
        <f t="shared" si="4"/>
        <v>-0.6033259647044805</v>
      </c>
      <c r="J11" s="72">
        <f t="shared" si="5"/>
        <v>0.25</v>
      </c>
      <c r="K11" s="48">
        <v>0.3</v>
      </c>
      <c r="L11" s="66">
        <f t="shared" si="6"/>
        <v>-0.04999999999999999</v>
      </c>
    </row>
    <row r="12" spans="1:12" ht="15">
      <c r="A12" s="78">
        <v>2000</v>
      </c>
      <c r="B12" s="8" t="s">
        <v>90</v>
      </c>
      <c r="C12" s="82">
        <v>48319739.35413252</v>
      </c>
      <c r="D12" s="83">
        <v>88592</v>
      </c>
      <c r="E12" s="45">
        <f t="shared" si="0"/>
        <v>545.4187664138129</v>
      </c>
      <c r="F12" s="7">
        <f t="shared" si="1"/>
        <v>-402.2097271962201</v>
      </c>
      <c r="G12" s="7">
        <f t="shared" si="2"/>
        <v>161772.6646512578</v>
      </c>
      <c r="H12" s="7">
        <f t="shared" si="3"/>
        <v>14331763906.784231</v>
      </c>
      <c r="I12" s="6">
        <f t="shared" si="4"/>
        <v>-1.3629707948067826</v>
      </c>
      <c r="J12" s="72">
        <f t="shared" si="5"/>
        <v>0.3</v>
      </c>
      <c r="K12" s="48">
        <v>0.3</v>
      </c>
      <c r="L12" s="66">
        <f t="shared" si="6"/>
        <v>0</v>
      </c>
    </row>
    <row r="13" spans="1:12" ht="15">
      <c r="A13" s="78">
        <v>27000</v>
      </c>
      <c r="B13" s="8" t="s">
        <v>98</v>
      </c>
      <c r="C13" s="82">
        <v>24118150.658356786</v>
      </c>
      <c r="D13" s="83">
        <v>34785</v>
      </c>
      <c r="E13" s="45">
        <f t="shared" si="0"/>
        <v>693.3491636727551</v>
      </c>
      <c r="F13" s="7">
        <f t="shared" si="1"/>
        <v>-254.2793299372779</v>
      </c>
      <c r="G13" s="7">
        <f t="shared" si="2"/>
        <v>64657.97763335104</v>
      </c>
      <c r="H13" s="7">
        <f t="shared" si="3"/>
        <v>2249127751.9761157</v>
      </c>
      <c r="I13" s="6">
        <f t="shared" si="4"/>
        <v>-0.8616780674189642</v>
      </c>
      <c r="J13" s="72">
        <f t="shared" si="5"/>
        <v>0.25</v>
      </c>
      <c r="K13" s="48">
        <v>0.25</v>
      </c>
      <c r="L13" s="66">
        <f t="shared" si="6"/>
        <v>0</v>
      </c>
    </row>
    <row r="14" spans="1:12" ht="15">
      <c r="A14" s="78">
        <v>28000</v>
      </c>
      <c r="B14" s="8" t="s">
        <v>12</v>
      </c>
      <c r="C14" s="82">
        <v>24497446.634787053</v>
      </c>
      <c r="D14" s="83">
        <v>29905</v>
      </c>
      <c r="E14" s="45">
        <f t="shared" si="0"/>
        <v>819.1756105931133</v>
      </c>
      <c r="F14" s="7">
        <f t="shared" si="1"/>
        <v>-128.4528830169197</v>
      </c>
      <c r="G14" s="7">
        <f t="shared" si="2"/>
        <v>16500.143155358463</v>
      </c>
      <c r="H14" s="7">
        <f t="shared" si="3"/>
        <v>493436781.0609948</v>
      </c>
      <c r="I14" s="6">
        <f t="shared" si="4"/>
        <v>-0.4352891444999321</v>
      </c>
      <c r="J14" s="72">
        <f t="shared" si="5"/>
        <v>0.25</v>
      </c>
      <c r="K14" s="48">
        <v>0.25</v>
      </c>
      <c r="L14" s="66">
        <f t="shared" si="6"/>
        <v>0</v>
      </c>
    </row>
    <row r="15" spans="1:12" ht="15">
      <c r="A15" s="78">
        <v>29000</v>
      </c>
      <c r="B15" s="8" t="s">
        <v>13</v>
      </c>
      <c r="C15" s="82">
        <v>13575950.52000474</v>
      </c>
      <c r="D15" s="83">
        <v>20249</v>
      </c>
      <c r="E15" s="45">
        <f t="shared" si="0"/>
        <v>670.4504182924954</v>
      </c>
      <c r="F15" s="7">
        <f t="shared" si="1"/>
        <v>-277.1780753175376</v>
      </c>
      <c r="G15" s="7">
        <f t="shared" si="2"/>
        <v>76827.68543673455</v>
      </c>
      <c r="H15" s="7">
        <f t="shared" si="3"/>
        <v>1555683802.408438</v>
      </c>
      <c r="I15" s="6">
        <f t="shared" si="4"/>
        <v>-0.9392751991655681</v>
      </c>
      <c r="J15" s="72">
        <f t="shared" si="5"/>
        <v>0.25</v>
      </c>
      <c r="K15" s="48">
        <v>0.25</v>
      </c>
      <c r="L15" s="66">
        <f t="shared" si="6"/>
        <v>0</v>
      </c>
    </row>
    <row r="16" spans="1:12" ht="15">
      <c r="A16" s="78">
        <v>3000</v>
      </c>
      <c r="B16" s="8" t="s">
        <v>91</v>
      </c>
      <c r="C16" s="82">
        <v>51271848.00703171</v>
      </c>
      <c r="D16" s="83">
        <v>59630</v>
      </c>
      <c r="E16" s="45">
        <f t="shared" si="0"/>
        <v>859.8331042601326</v>
      </c>
      <c r="F16" s="7">
        <f t="shared" si="1"/>
        <v>-87.79538934990046</v>
      </c>
      <c r="G16" s="7">
        <f t="shared" si="2"/>
        <v>7708.030391100615</v>
      </c>
      <c r="H16" s="7">
        <f t="shared" si="3"/>
        <v>459629852.2213297</v>
      </c>
      <c r="I16" s="6">
        <f t="shared" si="4"/>
        <v>-0.29751282356288405</v>
      </c>
      <c r="J16" s="72">
        <f t="shared" si="5"/>
        <v>0.25</v>
      </c>
      <c r="K16" s="48">
        <v>0.25</v>
      </c>
      <c r="L16" s="66">
        <f t="shared" si="6"/>
        <v>0</v>
      </c>
    </row>
    <row r="17" spans="1:12" ht="15">
      <c r="A17" s="78">
        <v>30000</v>
      </c>
      <c r="B17" s="8" t="s">
        <v>14</v>
      </c>
      <c r="C17" s="82">
        <v>28773983.87039306</v>
      </c>
      <c r="D17" s="83">
        <v>33639</v>
      </c>
      <c r="E17" s="45">
        <f t="shared" si="0"/>
        <v>855.3757207524915</v>
      </c>
      <c r="F17" s="7">
        <f t="shared" si="1"/>
        <v>-92.25277285754157</v>
      </c>
      <c r="G17" s="7">
        <f t="shared" si="2"/>
        <v>8510.57409990516</v>
      </c>
      <c r="H17" s="7">
        <f t="shared" si="3"/>
        <v>286287202.1467097</v>
      </c>
      <c r="I17" s="6">
        <f t="shared" si="4"/>
        <v>-0.312617588891457</v>
      </c>
      <c r="J17" s="72">
        <f t="shared" si="5"/>
        <v>0.25</v>
      </c>
      <c r="K17" s="48">
        <v>0.25</v>
      </c>
      <c r="L17" s="66">
        <f t="shared" si="6"/>
        <v>0</v>
      </c>
    </row>
    <row r="18" spans="1:12" ht="15">
      <c r="A18" s="78">
        <v>31000</v>
      </c>
      <c r="B18" s="8" t="s">
        <v>15</v>
      </c>
      <c r="C18" s="82">
        <v>27852293.41920674</v>
      </c>
      <c r="D18" s="83">
        <v>42179</v>
      </c>
      <c r="E18" s="45">
        <f t="shared" si="0"/>
        <v>660.3355560636037</v>
      </c>
      <c r="F18" s="7">
        <f t="shared" si="1"/>
        <v>-287.29293754642936</v>
      </c>
      <c r="G18" s="7">
        <f t="shared" si="2"/>
        <v>82537.23196405655</v>
      </c>
      <c r="H18" s="7">
        <f t="shared" si="3"/>
        <v>3481337907.0119414</v>
      </c>
      <c r="I18" s="6">
        <f t="shared" si="4"/>
        <v>-0.9735515005061073</v>
      </c>
      <c r="J18" s="72">
        <f t="shared" si="5"/>
        <v>0.25</v>
      </c>
      <c r="K18" s="48">
        <v>0.3</v>
      </c>
      <c r="L18" s="66">
        <f t="shared" si="6"/>
        <v>-0.04999999999999999</v>
      </c>
    </row>
    <row r="19" spans="1:12" ht="15">
      <c r="A19" s="78">
        <v>4000</v>
      </c>
      <c r="B19" s="8" t="s">
        <v>92</v>
      </c>
      <c r="C19" s="82">
        <v>69148734.20850532</v>
      </c>
      <c r="D19" s="83">
        <v>58001</v>
      </c>
      <c r="E19" s="45">
        <f t="shared" si="0"/>
        <v>1192.199000163882</v>
      </c>
      <c r="F19" s="7">
        <f t="shared" si="1"/>
        <v>244.57050655384887</v>
      </c>
      <c r="G19" s="7">
        <f t="shared" si="2"/>
        <v>59814.732676006235</v>
      </c>
      <c r="H19" s="7">
        <f t="shared" si="3"/>
        <v>3469314309.9410377</v>
      </c>
      <c r="I19" s="6">
        <f t="shared" si="4"/>
        <v>0.8287777126319323</v>
      </c>
      <c r="J19" s="72">
        <f t="shared" si="5"/>
        <v>0.2</v>
      </c>
      <c r="K19" s="48">
        <v>0.25</v>
      </c>
      <c r="L19" s="66">
        <f t="shared" si="6"/>
        <v>-0.04999999999999999</v>
      </c>
    </row>
    <row r="20" spans="1:12" ht="15">
      <c r="A20" s="78">
        <v>32000</v>
      </c>
      <c r="B20" s="8" t="s">
        <v>16</v>
      </c>
      <c r="C20" s="82">
        <v>9781416.773527425</v>
      </c>
      <c r="D20" s="83">
        <v>22925</v>
      </c>
      <c r="E20" s="45">
        <f t="shared" si="0"/>
        <v>426.6703063697895</v>
      </c>
      <c r="F20" s="7">
        <f t="shared" si="1"/>
        <v>-520.9581872402435</v>
      </c>
      <c r="G20" s="7">
        <f t="shared" si="2"/>
        <v>271397.43285264063</v>
      </c>
      <c r="H20" s="7">
        <f t="shared" si="3"/>
        <v>6221786148.146787</v>
      </c>
      <c r="I20" s="6">
        <f t="shared" si="4"/>
        <v>-1.76537449622031</v>
      </c>
      <c r="J20" s="72">
        <f t="shared" si="5"/>
        <v>0.3</v>
      </c>
      <c r="K20" s="48">
        <v>0.25</v>
      </c>
      <c r="L20" s="66">
        <f t="shared" si="6"/>
        <v>0.04999999999999999</v>
      </c>
    </row>
    <row r="21" spans="1:12" ht="15">
      <c r="A21" s="78">
        <v>33000</v>
      </c>
      <c r="B21" s="8" t="s">
        <v>17</v>
      </c>
      <c r="C21" s="82">
        <v>18277107.277151745</v>
      </c>
      <c r="D21" s="83">
        <v>28964</v>
      </c>
      <c r="E21" s="45">
        <f t="shared" si="0"/>
        <v>631.0284241524563</v>
      </c>
      <c r="F21" s="7">
        <f t="shared" si="1"/>
        <v>-316.60006945757675</v>
      </c>
      <c r="G21" s="7">
        <f t="shared" si="2"/>
        <v>100235.60398054242</v>
      </c>
      <c r="H21" s="7">
        <f t="shared" si="3"/>
        <v>2903224033.6924305</v>
      </c>
      <c r="I21" s="6">
        <f t="shared" si="4"/>
        <v>-1.0728647745855193</v>
      </c>
      <c r="J21" s="72">
        <f t="shared" si="5"/>
        <v>0.3</v>
      </c>
      <c r="K21" s="48">
        <v>0.15</v>
      </c>
      <c r="L21" s="66">
        <f t="shared" si="6"/>
        <v>0.15</v>
      </c>
    </row>
    <row r="22" spans="1:12" ht="15">
      <c r="A22" s="78">
        <v>34000</v>
      </c>
      <c r="B22" s="8" t="s">
        <v>18</v>
      </c>
      <c r="C22" s="82">
        <v>41477859.24405974</v>
      </c>
      <c r="D22" s="83">
        <v>31856</v>
      </c>
      <c r="E22" s="45">
        <f t="shared" si="0"/>
        <v>1302.0422916894695</v>
      </c>
      <c r="F22" s="7">
        <f t="shared" si="1"/>
        <v>354.41379807943645</v>
      </c>
      <c r="G22" s="7">
        <f t="shared" si="2"/>
        <v>125609.14026909156</v>
      </c>
      <c r="H22" s="7">
        <f t="shared" si="3"/>
        <v>4001404772.4121804</v>
      </c>
      <c r="I22" s="6">
        <f t="shared" si="4"/>
        <v>1.2010044098788262</v>
      </c>
      <c r="J22" s="72">
        <f t="shared" si="5"/>
        <v>0.15</v>
      </c>
      <c r="K22" s="48">
        <v>0.15</v>
      </c>
      <c r="L22" s="66">
        <f t="shared" si="6"/>
        <v>0</v>
      </c>
    </row>
    <row r="23" spans="1:12" ht="15">
      <c r="A23" s="78">
        <v>5000</v>
      </c>
      <c r="B23" s="8" t="s">
        <v>93</v>
      </c>
      <c r="C23" s="82">
        <v>51458945.24972949</v>
      </c>
      <c r="D23" s="83">
        <v>74763</v>
      </c>
      <c r="E23" s="45">
        <f t="shared" si="0"/>
        <v>688.2942799209434</v>
      </c>
      <c r="F23" s="7">
        <f t="shared" si="1"/>
        <v>-259.33421368908967</v>
      </c>
      <c r="G23" s="7">
        <f t="shared" si="2"/>
        <v>67254.23438973843</v>
      </c>
      <c r="H23" s="7">
        <f t="shared" si="3"/>
        <v>5028128325.680014</v>
      </c>
      <c r="I23" s="6">
        <f t="shared" si="4"/>
        <v>-0.8788075858244244</v>
      </c>
      <c r="J23" s="72">
        <f t="shared" si="5"/>
        <v>0.25</v>
      </c>
      <c r="K23" s="48">
        <v>0.25</v>
      </c>
      <c r="L23" s="66">
        <f t="shared" si="6"/>
        <v>0</v>
      </c>
    </row>
    <row r="24" spans="1:12" ht="15">
      <c r="A24" s="78">
        <v>35000</v>
      </c>
      <c r="B24" s="8" t="s">
        <v>19</v>
      </c>
      <c r="C24" s="82">
        <v>21082494.59907949</v>
      </c>
      <c r="D24" s="83">
        <v>29731</v>
      </c>
      <c r="E24" s="45">
        <f t="shared" si="0"/>
        <v>709.1081564387168</v>
      </c>
      <c r="F24" s="7">
        <f t="shared" si="1"/>
        <v>-238.5203371713162</v>
      </c>
      <c r="G24" s="7">
        <f t="shared" si="2"/>
        <v>56891.95124431837</v>
      </c>
      <c r="H24" s="7">
        <f t="shared" si="3"/>
        <v>1691454602.4448295</v>
      </c>
      <c r="I24" s="6">
        <f t="shared" si="4"/>
        <v>-0.8082754631475403</v>
      </c>
      <c r="J24" s="72">
        <f t="shared" si="5"/>
        <v>0.25</v>
      </c>
      <c r="K24" s="48">
        <v>0.25</v>
      </c>
      <c r="L24" s="66">
        <f t="shared" si="6"/>
        <v>0</v>
      </c>
    </row>
    <row r="25" spans="1:12" ht="15">
      <c r="A25" s="78">
        <v>36000</v>
      </c>
      <c r="B25" s="8" t="s">
        <v>20</v>
      </c>
      <c r="C25" s="82">
        <v>6647953.504385173</v>
      </c>
      <c r="D25" s="83">
        <v>11366</v>
      </c>
      <c r="E25" s="45">
        <f t="shared" si="0"/>
        <v>584.8982495499888</v>
      </c>
      <c r="F25" s="7">
        <f t="shared" si="1"/>
        <v>-362.73024406004424</v>
      </c>
      <c r="G25" s="7">
        <f t="shared" si="2"/>
        <v>131573.22995585925</v>
      </c>
      <c r="H25" s="7">
        <f t="shared" si="3"/>
        <v>1495461331.6782963</v>
      </c>
      <c r="I25" s="6">
        <f t="shared" si="4"/>
        <v>-1.2291864060408106</v>
      </c>
      <c r="J25" s="72">
        <f t="shared" si="5"/>
        <v>0.3</v>
      </c>
      <c r="K25" s="48">
        <v>0.3</v>
      </c>
      <c r="L25" s="66">
        <f t="shared" si="6"/>
        <v>0</v>
      </c>
    </row>
    <row r="26" spans="1:12" ht="15">
      <c r="A26" s="5">
        <v>37000</v>
      </c>
      <c r="B26" s="8" t="s">
        <v>21</v>
      </c>
      <c r="C26" s="82">
        <v>11351734.578968821</v>
      </c>
      <c r="D26" s="83">
        <v>22592</v>
      </c>
      <c r="E26" s="45">
        <f t="shared" si="0"/>
        <v>502.46700508891735</v>
      </c>
      <c r="F26" s="7">
        <f t="shared" si="1"/>
        <v>-445.1614885211157</v>
      </c>
      <c r="G26" s="7">
        <f t="shared" si="2"/>
        <v>198168.75086233544</v>
      </c>
      <c r="H26" s="7">
        <f t="shared" si="3"/>
        <v>4477028419.481882</v>
      </c>
      <c r="I26" s="6">
        <f t="shared" si="4"/>
        <v>-1.5085217159131339</v>
      </c>
      <c r="J26" s="72">
        <f t="shared" si="5"/>
        <v>0.3</v>
      </c>
      <c r="K26" s="48">
        <v>0.3</v>
      </c>
      <c r="L26" s="66">
        <f t="shared" si="6"/>
        <v>0</v>
      </c>
    </row>
    <row r="27" spans="1:12" ht="15">
      <c r="A27" s="5">
        <v>38000</v>
      </c>
      <c r="B27" s="8" t="s">
        <v>22</v>
      </c>
      <c r="C27" s="82">
        <v>19632250.19208042</v>
      </c>
      <c r="D27" s="83">
        <v>30042</v>
      </c>
      <c r="E27" s="45">
        <f t="shared" si="0"/>
        <v>653.4934489075434</v>
      </c>
      <c r="F27" s="7">
        <f t="shared" si="1"/>
        <v>-294.1350447024896</v>
      </c>
      <c r="G27" s="7">
        <f t="shared" si="2"/>
        <v>86515.42452213557</v>
      </c>
      <c r="H27" s="7">
        <f t="shared" si="3"/>
        <v>2599096383.4939966</v>
      </c>
      <c r="I27" s="6">
        <f t="shared" si="4"/>
        <v>-0.9967373948246181</v>
      </c>
      <c r="J27" s="72">
        <f t="shared" si="5"/>
        <v>0.25</v>
      </c>
      <c r="K27" s="48">
        <v>0.25</v>
      </c>
      <c r="L27" s="66">
        <f t="shared" si="6"/>
        <v>0</v>
      </c>
    </row>
    <row r="28" spans="1:12" ht="15">
      <c r="A28" s="5">
        <v>39000</v>
      </c>
      <c r="B28" s="8" t="s">
        <v>23</v>
      </c>
      <c r="C28" s="82">
        <v>61217411.38273718</v>
      </c>
      <c r="D28" s="83">
        <v>38423</v>
      </c>
      <c r="E28" s="45">
        <f t="shared" si="0"/>
        <v>1593.249131581011</v>
      </c>
      <c r="F28" s="7">
        <f t="shared" si="1"/>
        <v>645.6206379709779</v>
      </c>
      <c r="G28" s="7">
        <f t="shared" si="2"/>
        <v>416826.0081740525</v>
      </c>
      <c r="H28" s="7">
        <f t="shared" si="3"/>
        <v>16015705712.071619</v>
      </c>
      <c r="I28" s="6">
        <f t="shared" si="4"/>
        <v>2.187818977460164</v>
      </c>
      <c r="J28" s="72">
        <f t="shared" si="5"/>
        <v>0.1</v>
      </c>
      <c r="K28" s="48">
        <v>0.25</v>
      </c>
      <c r="L28" s="66">
        <f t="shared" si="6"/>
        <v>-0.15</v>
      </c>
    </row>
    <row r="29" spans="1:12" ht="15">
      <c r="A29" s="5">
        <v>40000</v>
      </c>
      <c r="B29" s="8" t="s">
        <v>24</v>
      </c>
      <c r="C29" s="82">
        <v>57617671.84198494</v>
      </c>
      <c r="D29" s="83">
        <v>61152</v>
      </c>
      <c r="E29" s="45">
        <f t="shared" si="0"/>
        <v>942.2042098702404</v>
      </c>
      <c r="F29" s="7">
        <f t="shared" si="1"/>
        <v>-5.4242837397926</v>
      </c>
      <c r="G29" s="7">
        <f t="shared" si="2"/>
        <v>29.42285408977839</v>
      </c>
      <c r="H29" s="7">
        <f t="shared" si="3"/>
        <v>1799266.3732981281</v>
      </c>
      <c r="I29" s="6">
        <f t="shared" si="4"/>
        <v>-0.018381306617370405</v>
      </c>
      <c r="J29" s="72">
        <f t="shared" si="5"/>
        <v>0.25</v>
      </c>
      <c r="K29" s="48">
        <v>0.25</v>
      </c>
      <c r="L29" s="66">
        <f t="shared" si="6"/>
        <v>0</v>
      </c>
    </row>
    <row r="30" spans="1:12" ht="15">
      <c r="A30" s="5">
        <v>41000</v>
      </c>
      <c r="B30" s="8" t="s">
        <v>25</v>
      </c>
      <c r="C30" s="82">
        <v>21301856.84216665</v>
      </c>
      <c r="D30" s="83">
        <v>21062</v>
      </c>
      <c r="E30" s="45">
        <f t="shared" si="0"/>
        <v>1011.3881322840496</v>
      </c>
      <c r="F30" s="7">
        <f t="shared" si="1"/>
        <v>63.759638674016514</v>
      </c>
      <c r="G30" s="7">
        <f t="shared" si="2"/>
        <v>4065.2915238411424</v>
      </c>
      <c r="H30" s="7">
        <f t="shared" si="3"/>
        <v>85623170.07514215</v>
      </c>
      <c r="I30" s="6">
        <f t="shared" si="4"/>
        <v>0.21606271436026636</v>
      </c>
      <c r="J30" s="72">
        <f t="shared" si="5"/>
        <v>0.2</v>
      </c>
      <c r="K30" s="48">
        <v>0.25</v>
      </c>
      <c r="L30" s="66">
        <f t="shared" si="6"/>
        <v>-0.04999999999999999</v>
      </c>
    </row>
    <row r="31" spans="1:12" ht="15">
      <c r="A31" s="5">
        <v>42000</v>
      </c>
      <c r="B31" s="8" t="s">
        <v>26</v>
      </c>
      <c r="C31" s="82">
        <v>9448656.902114576</v>
      </c>
      <c r="D31" s="83">
        <v>17380</v>
      </c>
      <c r="E31" s="45">
        <f t="shared" si="0"/>
        <v>543.6511451159134</v>
      </c>
      <c r="F31" s="7">
        <f t="shared" si="1"/>
        <v>-403.9773484941196</v>
      </c>
      <c r="G31" s="7">
        <f t="shared" si="2"/>
        <v>163197.69809633936</v>
      </c>
      <c r="H31" s="7">
        <f t="shared" si="3"/>
        <v>2836375992.914378</v>
      </c>
      <c r="I31" s="6">
        <f t="shared" si="4"/>
        <v>-1.3689607449308385</v>
      </c>
      <c r="J31" s="72">
        <f t="shared" si="5"/>
        <v>0.3</v>
      </c>
      <c r="K31" s="48">
        <v>0.15</v>
      </c>
      <c r="L31" s="66">
        <f t="shared" si="6"/>
        <v>0.15</v>
      </c>
    </row>
    <row r="32" spans="1:12" ht="15">
      <c r="A32" s="5">
        <v>6000</v>
      </c>
      <c r="B32" s="8" t="s">
        <v>94</v>
      </c>
      <c r="C32" s="82">
        <v>16995426.421922546</v>
      </c>
      <c r="D32" s="83">
        <v>29343</v>
      </c>
      <c r="E32" s="45">
        <f t="shared" si="0"/>
        <v>579.1986648237245</v>
      </c>
      <c r="F32" s="7">
        <f t="shared" si="1"/>
        <v>-368.4298287863086</v>
      </c>
      <c r="G32" s="7">
        <f t="shared" si="2"/>
        <v>135740.53873950866</v>
      </c>
      <c r="H32" s="7">
        <f t="shared" si="3"/>
        <v>3983034628.2334027</v>
      </c>
      <c r="I32" s="6">
        <f t="shared" si="4"/>
        <v>-1.2485006269538104</v>
      </c>
      <c r="J32" s="72">
        <f t="shared" si="5"/>
        <v>0.3</v>
      </c>
      <c r="K32" s="48">
        <v>0.25</v>
      </c>
      <c r="L32" s="66">
        <f t="shared" si="6"/>
        <v>0.04999999999999999</v>
      </c>
    </row>
    <row r="33" spans="1:12" ht="15">
      <c r="A33" s="5">
        <v>43000</v>
      </c>
      <c r="B33" s="8" t="s">
        <v>27</v>
      </c>
      <c r="C33" s="82">
        <v>14351319.781982183</v>
      </c>
      <c r="D33" s="83">
        <v>30654</v>
      </c>
      <c r="E33" s="45">
        <f t="shared" si="0"/>
        <v>468.1711940360861</v>
      </c>
      <c r="F33" s="7">
        <f t="shared" si="1"/>
        <v>-479.45729957394695</v>
      </c>
      <c r="G33" s="7">
        <f t="shared" si="2"/>
        <v>229879.30211474153</v>
      </c>
      <c r="H33" s="7">
        <f t="shared" si="3"/>
        <v>7046720127.025287</v>
      </c>
      <c r="I33" s="6">
        <f t="shared" si="4"/>
        <v>-1.6247401603925145</v>
      </c>
      <c r="J33" s="72">
        <f t="shared" si="5"/>
        <v>0.3</v>
      </c>
      <c r="K33" s="48">
        <v>0.25</v>
      </c>
      <c r="L33" s="66">
        <f t="shared" si="6"/>
        <v>0.04999999999999999</v>
      </c>
    </row>
    <row r="34" spans="1:12" ht="15">
      <c r="A34" s="5">
        <v>1000</v>
      </c>
      <c r="B34" s="8" t="s">
        <v>95</v>
      </c>
      <c r="C34" s="82">
        <v>831067992.6469556</v>
      </c>
      <c r="D34" s="83">
        <v>671625</v>
      </c>
      <c r="E34" s="45">
        <f t="shared" si="0"/>
        <v>1237.3988351341234</v>
      </c>
      <c r="F34" s="7">
        <f t="shared" si="1"/>
        <v>289.7703415240903</v>
      </c>
      <c r="G34" s="7">
        <f t="shared" si="2"/>
        <v>83966.85082698795</v>
      </c>
      <c r="H34" s="7">
        <f t="shared" si="3"/>
        <v>56394236186.67578</v>
      </c>
      <c r="I34" s="6">
        <f t="shared" si="4"/>
        <v>0.9819466959481179</v>
      </c>
      <c r="J34" s="72">
        <f t="shared" si="5"/>
        <v>0.2</v>
      </c>
      <c r="K34" s="48">
        <v>0.25</v>
      </c>
      <c r="L34" s="66">
        <f t="shared" si="6"/>
        <v>-0.04999999999999999</v>
      </c>
    </row>
    <row r="35" spans="1:12" ht="15">
      <c r="A35" s="5">
        <v>44000</v>
      </c>
      <c r="B35" s="8" t="s">
        <v>28</v>
      </c>
      <c r="C35" s="82">
        <v>47172012.60168424</v>
      </c>
      <c r="D35" s="83">
        <v>34972</v>
      </c>
      <c r="E35" s="45">
        <f t="shared" si="0"/>
        <v>1348.8508693150018</v>
      </c>
      <c r="F35" s="7">
        <f t="shared" si="1"/>
        <v>401.2223757049687</v>
      </c>
      <c r="G35" s="7">
        <f t="shared" si="2"/>
        <v>160979.39476633907</v>
      </c>
      <c r="H35" s="7">
        <f t="shared" si="3"/>
        <v>5629771393.76841</v>
      </c>
      <c r="I35" s="6">
        <f t="shared" si="4"/>
        <v>1.3596249501993793</v>
      </c>
      <c r="J35" s="72">
        <f t="shared" si="5"/>
        <v>0.15</v>
      </c>
      <c r="K35" s="48">
        <v>0.25</v>
      </c>
      <c r="L35" s="66">
        <f t="shared" si="6"/>
        <v>-0.1</v>
      </c>
    </row>
    <row r="36" spans="1:12" ht="15">
      <c r="A36" s="5">
        <v>45000</v>
      </c>
      <c r="B36" s="8" t="s">
        <v>29</v>
      </c>
      <c r="C36" s="82">
        <v>24551193.64778139</v>
      </c>
      <c r="D36" s="83">
        <v>24376</v>
      </c>
      <c r="E36" s="45">
        <f t="shared" si="0"/>
        <v>1007.1871368469557</v>
      </c>
      <c r="F36" s="7">
        <f t="shared" si="1"/>
        <v>59.55864323692265</v>
      </c>
      <c r="G36" s="7">
        <f t="shared" si="2"/>
        <v>3547.2319842230318</v>
      </c>
      <c r="H36" s="7">
        <f t="shared" si="3"/>
        <v>86467326.84742062</v>
      </c>
      <c r="I36" s="6">
        <f t="shared" si="4"/>
        <v>0.20182677300253257</v>
      </c>
      <c r="J36" s="72">
        <f t="shared" si="5"/>
        <v>0.2</v>
      </c>
      <c r="K36" s="48">
        <v>0.3</v>
      </c>
      <c r="L36" s="66">
        <f t="shared" si="6"/>
        <v>-0.09999999999999998</v>
      </c>
    </row>
    <row r="37" spans="1:12" ht="15">
      <c r="A37" s="5">
        <v>46000</v>
      </c>
      <c r="B37" s="8" t="s">
        <v>30</v>
      </c>
      <c r="C37" s="82">
        <v>21085205.11838859</v>
      </c>
      <c r="D37" s="83">
        <v>29125</v>
      </c>
      <c r="E37" s="45">
        <f t="shared" si="0"/>
        <v>723.955540545531</v>
      </c>
      <c r="F37" s="7">
        <f t="shared" si="1"/>
        <v>-223.67295306450205</v>
      </c>
      <c r="G37" s="7">
        <f t="shared" si="2"/>
        <v>50029.589932594936</v>
      </c>
      <c r="H37" s="7">
        <f t="shared" si="3"/>
        <v>1457111806.7868276</v>
      </c>
      <c r="I37" s="6">
        <f t="shared" si="4"/>
        <v>-0.7579620332413719</v>
      </c>
      <c r="J37" s="72">
        <f t="shared" si="5"/>
        <v>0.25</v>
      </c>
      <c r="K37" s="48">
        <v>0.3</v>
      </c>
      <c r="L37" s="66">
        <f t="shared" si="6"/>
        <v>-0.04999999999999999</v>
      </c>
    </row>
    <row r="38" spans="1:12" ht="15">
      <c r="A38" s="5">
        <v>47000</v>
      </c>
      <c r="B38" s="8" t="s">
        <v>31</v>
      </c>
      <c r="C38" s="82">
        <v>11043050.596919248</v>
      </c>
      <c r="D38" s="83">
        <v>10207</v>
      </c>
      <c r="E38" s="45">
        <f t="shared" si="0"/>
        <v>1081.909532371828</v>
      </c>
      <c r="F38" s="7">
        <f t="shared" si="1"/>
        <v>134.2810387617949</v>
      </c>
      <c r="G38" s="7">
        <f t="shared" si="2"/>
        <v>18031.397370946663</v>
      </c>
      <c r="H38" s="7">
        <f t="shared" si="3"/>
        <v>184046472.96525258</v>
      </c>
      <c r="I38" s="6">
        <f t="shared" si="4"/>
        <v>0.4550390548843095</v>
      </c>
      <c r="J38" s="72">
        <f t="shared" si="5"/>
        <v>0.2</v>
      </c>
      <c r="K38" s="48">
        <v>0.3</v>
      </c>
      <c r="L38" s="66">
        <f t="shared" si="6"/>
        <v>-0.09999999999999998</v>
      </c>
    </row>
    <row r="39" spans="1:12" ht="15">
      <c r="A39" s="5">
        <v>48000</v>
      </c>
      <c r="B39" s="8" t="s">
        <v>32</v>
      </c>
      <c r="C39" s="82">
        <v>34193978.17788769</v>
      </c>
      <c r="D39" s="83">
        <v>32396</v>
      </c>
      <c r="E39" s="45">
        <f t="shared" si="0"/>
        <v>1055.5000054910388</v>
      </c>
      <c r="F39" s="7">
        <f t="shared" si="1"/>
        <v>107.87151188100574</v>
      </c>
      <c r="G39" s="7">
        <f t="shared" si="2"/>
        <v>11636.263075493964</v>
      </c>
      <c r="H39" s="7">
        <f t="shared" si="3"/>
        <v>376968378.59370244</v>
      </c>
      <c r="I39" s="6">
        <f t="shared" si="4"/>
        <v>0.36554491436686815</v>
      </c>
      <c r="J39" s="72">
        <f t="shared" si="5"/>
        <v>0.2</v>
      </c>
      <c r="K39" s="48">
        <v>0.3</v>
      </c>
      <c r="L39" s="66">
        <f t="shared" si="6"/>
        <v>-0.09999999999999998</v>
      </c>
    </row>
    <row r="40" spans="1:12" ht="15">
      <c r="A40" s="5">
        <v>49000</v>
      </c>
      <c r="B40" s="8" t="s">
        <v>33</v>
      </c>
      <c r="C40" s="82">
        <v>13590254.58577076</v>
      </c>
      <c r="D40" s="83">
        <v>18881</v>
      </c>
      <c r="E40" s="45">
        <f t="shared" si="0"/>
        <v>719.7846822610434</v>
      </c>
      <c r="F40" s="7">
        <f t="shared" si="1"/>
        <v>-227.84381134898968</v>
      </c>
      <c r="G40" s="7">
        <f t="shared" si="2"/>
        <v>51912.802370034</v>
      </c>
      <c r="H40" s="7">
        <f t="shared" si="3"/>
        <v>980165621.5486119</v>
      </c>
      <c r="I40" s="6">
        <f t="shared" si="4"/>
        <v>-0.772095848628341</v>
      </c>
      <c r="J40" s="72">
        <f t="shared" si="5"/>
        <v>0.25</v>
      </c>
      <c r="K40" s="48">
        <v>0.25</v>
      </c>
      <c r="L40" s="66">
        <f t="shared" si="6"/>
        <v>0</v>
      </c>
    </row>
    <row r="41" spans="1:12" ht="15">
      <c r="A41" s="5">
        <v>51000</v>
      </c>
      <c r="B41" s="8" t="s">
        <v>34</v>
      </c>
      <c r="C41" s="82">
        <v>24779807.675693482</v>
      </c>
      <c r="D41" s="83">
        <v>37966</v>
      </c>
      <c r="E41" s="45">
        <f t="shared" si="0"/>
        <v>652.6841825763441</v>
      </c>
      <c r="F41" s="7">
        <f t="shared" si="1"/>
        <v>-294.9443110336889</v>
      </c>
      <c r="G41" s="7">
        <f t="shared" si="2"/>
        <v>86992.14661113742</v>
      </c>
      <c r="H41" s="7">
        <f t="shared" si="3"/>
        <v>3302743838.2384434</v>
      </c>
      <c r="I41" s="6">
        <f t="shared" si="4"/>
        <v>-0.9994797610581104</v>
      </c>
      <c r="J41" s="72">
        <f t="shared" si="5"/>
        <v>0.25</v>
      </c>
      <c r="K41" s="48">
        <v>0.3</v>
      </c>
      <c r="L41" s="66">
        <f t="shared" si="6"/>
        <v>-0.04999999999999999</v>
      </c>
    </row>
    <row r="42" spans="1:12" ht="15">
      <c r="A42" s="5">
        <v>52000</v>
      </c>
      <c r="B42" s="8" t="s">
        <v>35</v>
      </c>
      <c r="C42" s="82">
        <v>35641994.84837394</v>
      </c>
      <c r="D42" s="83">
        <v>46905</v>
      </c>
      <c r="E42" s="45">
        <f t="shared" si="0"/>
        <v>759.8762359742872</v>
      </c>
      <c r="F42" s="7">
        <f t="shared" si="1"/>
        <v>-187.75225763574588</v>
      </c>
      <c r="G42" s="7">
        <f t="shared" si="2"/>
        <v>35250.910247319494</v>
      </c>
      <c r="H42" s="7">
        <f t="shared" si="3"/>
        <v>1653443945.1505208</v>
      </c>
      <c r="I42" s="6">
        <f t="shared" si="4"/>
        <v>-0.636237332200864</v>
      </c>
      <c r="J42" s="72">
        <f t="shared" si="5"/>
        <v>0.25</v>
      </c>
      <c r="K42" s="48">
        <v>0.25</v>
      </c>
      <c r="L42" s="66">
        <f t="shared" si="6"/>
        <v>0</v>
      </c>
    </row>
    <row r="43" spans="1:12" ht="15">
      <c r="A43" s="5">
        <v>53000</v>
      </c>
      <c r="B43" s="8" t="s">
        <v>36</v>
      </c>
      <c r="C43" s="82">
        <v>5096568.391271241</v>
      </c>
      <c r="D43" s="83">
        <v>8485</v>
      </c>
      <c r="E43" s="45">
        <f t="shared" si="0"/>
        <v>600.6562629665576</v>
      </c>
      <c r="F43" s="7">
        <f t="shared" si="1"/>
        <v>-346.9722306434754</v>
      </c>
      <c r="G43" s="7">
        <f t="shared" si="2"/>
        <v>120389.7288377091</v>
      </c>
      <c r="H43" s="7">
        <f t="shared" si="3"/>
        <v>1021506849.1879617</v>
      </c>
      <c r="I43" s="6">
        <f t="shared" si="4"/>
        <v>-1.1757871204972299</v>
      </c>
      <c r="J43" s="72">
        <f t="shared" si="5"/>
        <v>0.3</v>
      </c>
      <c r="K43" s="48">
        <v>0.3</v>
      </c>
      <c r="L43" s="66">
        <f t="shared" si="6"/>
        <v>0</v>
      </c>
    </row>
    <row r="44" spans="1:12" ht="15">
      <c r="A44" s="5">
        <v>54000</v>
      </c>
      <c r="B44" s="8" t="s">
        <v>89</v>
      </c>
      <c r="C44" s="82">
        <v>44639968.943431705</v>
      </c>
      <c r="D44" s="83">
        <v>53967</v>
      </c>
      <c r="E44" s="45">
        <f t="shared" si="0"/>
        <v>827.1715852915987</v>
      </c>
      <c r="F44" s="7">
        <f t="shared" si="1"/>
        <v>-120.45690831843433</v>
      </c>
      <c r="G44" s="7">
        <f t="shared" si="2"/>
        <v>14509.866761635694</v>
      </c>
      <c r="H44" s="7">
        <f t="shared" si="3"/>
        <v>783053979.5251936</v>
      </c>
      <c r="I44" s="6">
        <f t="shared" si="4"/>
        <v>-0.4081931315168031</v>
      </c>
      <c r="J44" s="72">
        <f t="shared" si="5"/>
        <v>0.25</v>
      </c>
      <c r="K44" s="48">
        <v>0.25</v>
      </c>
      <c r="L44" s="66">
        <f t="shared" si="6"/>
        <v>0</v>
      </c>
    </row>
    <row r="45" spans="1:12" ht="15">
      <c r="A45" s="5">
        <v>55000</v>
      </c>
      <c r="B45" s="8" t="s">
        <v>37</v>
      </c>
      <c r="C45" s="82">
        <v>1684823.7749241896</v>
      </c>
      <c r="D45" s="83">
        <v>3032</v>
      </c>
      <c r="E45" s="45">
        <f t="shared" si="0"/>
        <v>555.6806645528329</v>
      </c>
      <c r="F45" s="7">
        <f t="shared" si="1"/>
        <v>-391.9478290572001</v>
      </c>
      <c r="G45" s="7">
        <f t="shared" si="2"/>
        <v>153623.10070265218</v>
      </c>
      <c r="H45" s="7">
        <f t="shared" si="3"/>
        <v>465785241.3304414</v>
      </c>
      <c r="I45" s="6">
        <f t="shared" si="4"/>
        <v>-1.3281962318933829</v>
      </c>
      <c r="J45" s="72">
        <f t="shared" si="5"/>
        <v>0.3</v>
      </c>
      <c r="K45" s="48">
        <v>0.3</v>
      </c>
      <c r="L45" s="66">
        <f t="shared" si="6"/>
        <v>0</v>
      </c>
    </row>
    <row r="46" spans="1:12" ht="15">
      <c r="A46" s="5">
        <v>7000</v>
      </c>
      <c r="B46" s="8" t="s">
        <v>96</v>
      </c>
      <c r="C46" s="82">
        <v>30461602.605378613</v>
      </c>
      <c r="D46" s="83">
        <v>36443</v>
      </c>
      <c r="E46" s="45">
        <f t="shared" si="0"/>
        <v>835.8697858403153</v>
      </c>
      <c r="F46" s="7">
        <f t="shared" si="1"/>
        <v>-111.75870776971772</v>
      </c>
      <c r="G46" s="7">
        <f t="shared" si="2"/>
        <v>12490.008762357164</v>
      </c>
      <c r="H46" s="7">
        <f t="shared" si="3"/>
        <v>455173389.32658213</v>
      </c>
      <c r="I46" s="6">
        <f t="shared" si="4"/>
        <v>-0.37871748109453135</v>
      </c>
      <c r="J46" s="72">
        <f t="shared" si="5"/>
        <v>0.25</v>
      </c>
      <c r="K46" s="48">
        <v>0.1</v>
      </c>
      <c r="L46" s="66">
        <f t="shared" si="6"/>
        <v>0.15</v>
      </c>
    </row>
    <row r="47" spans="1:12" ht="15">
      <c r="A47" s="5">
        <v>56000</v>
      </c>
      <c r="B47" s="8" t="s">
        <v>38</v>
      </c>
      <c r="C47" s="82">
        <v>8504245.587003857</v>
      </c>
      <c r="D47" s="83">
        <v>11317</v>
      </c>
      <c r="E47" s="45">
        <f t="shared" si="0"/>
        <v>751.4575936205582</v>
      </c>
      <c r="F47" s="7">
        <f t="shared" si="1"/>
        <v>-196.17089998947483</v>
      </c>
      <c r="G47" s="7">
        <f t="shared" si="2"/>
        <v>38483.02200268054</v>
      </c>
      <c r="H47" s="7">
        <f t="shared" si="3"/>
        <v>435512360.00433564</v>
      </c>
      <c r="I47" s="6">
        <f t="shared" si="4"/>
        <v>-0.6647656418965123</v>
      </c>
      <c r="J47" s="72">
        <f t="shared" si="5"/>
        <v>0.25</v>
      </c>
      <c r="K47" s="48">
        <v>0.25</v>
      </c>
      <c r="L47" s="66">
        <f t="shared" si="6"/>
        <v>0</v>
      </c>
    </row>
    <row r="48" spans="1:12" s="49" customFormat="1" ht="11.25" customHeight="1">
      <c r="A48" s="5"/>
      <c r="B48" s="8"/>
      <c r="C48" s="46"/>
      <c r="D48" s="47"/>
      <c r="E48" s="46"/>
      <c r="F48" s="46"/>
      <c r="G48" s="46"/>
      <c r="H48" s="46"/>
      <c r="I48" s="46"/>
      <c r="J48" s="48"/>
      <c r="K48" s="48"/>
      <c r="L48" s="60"/>
    </row>
    <row r="49" spans="1:12" ht="12.75">
      <c r="A49" s="50"/>
      <c r="B49" s="51" t="s">
        <v>39</v>
      </c>
      <c r="C49" s="52">
        <f>SUM(C5:C47)</f>
        <v>1934121127.0000007</v>
      </c>
      <c r="D49" s="53">
        <f>SUM(D5:D47)</f>
        <v>2041012</v>
      </c>
      <c r="E49" s="54">
        <f>C49/D49</f>
        <v>947.628493610033</v>
      </c>
      <c r="F49" s="55"/>
      <c r="G49" s="55"/>
      <c r="H49" s="79">
        <f>SUM(H5:H47)</f>
        <v>177736898346.71707</v>
      </c>
      <c r="I49" s="55"/>
      <c r="J49" s="55"/>
      <c r="K49" s="55"/>
      <c r="L49" s="44"/>
    </row>
    <row r="50" spans="1:11" ht="10.5" customHeight="1">
      <c r="A50" s="50"/>
      <c r="B50" s="51"/>
      <c r="C50" s="56"/>
      <c r="D50" s="57"/>
      <c r="E50" s="58"/>
      <c r="F50" s="55"/>
      <c r="G50" s="55"/>
      <c r="H50" s="70"/>
      <c r="I50" s="55"/>
      <c r="J50" s="59"/>
      <c r="K50" s="59"/>
    </row>
    <row r="51" spans="1:10" ht="12.75">
      <c r="A51" s="60"/>
      <c r="B51" s="60" t="s">
        <v>40</v>
      </c>
      <c r="C51" s="61"/>
      <c r="D51" s="85"/>
      <c r="E51" s="85"/>
      <c r="F51" s="86"/>
      <c r="G51" s="44"/>
      <c r="H51" s="71">
        <f>C49/D49</f>
        <v>947.628493610033</v>
      </c>
      <c r="I51" s="44"/>
      <c r="J51" s="64"/>
    </row>
    <row r="52" spans="1:10" ht="12.75">
      <c r="A52" s="60"/>
      <c r="B52" s="60" t="s">
        <v>41</v>
      </c>
      <c r="C52" s="61"/>
      <c r="D52" s="85"/>
      <c r="E52" s="85"/>
      <c r="F52" s="86"/>
      <c r="G52" s="44"/>
      <c r="H52" s="80">
        <f>H49/D49</f>
        <v>87082.73069767207</v>
      </c>
      <c r="I52" s="44"/>
      <c r="J52" s="64"/>
    </row>
    <row r="53" spans="1:10" ht="12.75">
      <c r="A53" s="60"/>
      <c r="B53" s="60" t="s">
        <v>42</v>
      </c>
      <c r="C53" s="61"/>
      <c r="D53" s="85"/>
      <c r="E53" s="85"/>
      <c r="F53" s="86"/>
      <c r="G53" s="44"/>
      <c r="H53" s="71">
        <f>SQRT(H52)</f>
        <v>295.09783241777984</v>
      </c>
      <c r="I53" s="44"/>
      <c r="J53" s="64"/>
    </row>
    <row r="54" spans="1:11" ht="12.75">
      <c r="A54" s="62"/>
      <c r="B54" s="62"/>
      <c r="C54" s="62"/>
      <c r="D54" s="63"/>
      <c r="E54" s="63"/>
      <c r="F54" s="63"/>
      <c r="G54" s="64"/>
      <c r="H54" s="64"/>
      <c r="I54" s="65"/>
      <c r="J54" s="64"/>
      <c r="K54" s="64"/>
    </row>
    <row r="55" spans="1:3" ht="12.75">
      <c r="A55" s="73" t="s">
        <v>106</v>
      </c>
      <c r="B55" s="73"/>
      <c r="C55" s="73"/>
    </row>
  </sheetData>
  <sheetProtection/>
  <autoFilter ref="A4:L47">
    <sortState ref="A5:L55">
      <sortCondition sortBy="value" ref="B5:B55"/>
    </sortState>
  </autoFilter>
  <mergeCells count="4">
    <mergeCell ref="A2:K2"/>
    <mergeCell ref="D51:F51"/>
    <mergeCell ref="D52:F52"/>
    <mergeCell ref="D53:F53"/>
  </mergeCells>
  <conditionalFormatting sqref="A5:A25">
    <cfRule type="duplicateValues" priority="1" dxfId="1">
      <formula>AND(COUNTIF($A$5:$A$25,A5)&gt;1,NOT(ISBLANK(A5)))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3"/>
  <sheetViews>
    <sheetView zoomScalePageLayoutView="0" workbookViewId="0" topLeftCell="A1">
      <selection activeCell="F58" sqref="F58"/>
    </sheetView>
  </sheetViews>
  <sheetFormatPr defaultColWidth="8.8515625" defaultRowHeight="15"/>
  <cols>
    <col min="1" max="3" width="8.8515625" style="10" customWidth="1"/>
    <col min="4" max="4" width="34.7109375" style="10" customWidth="1"/>
    <col min="5" max="5" width="13.28125" style="10" customWidth="1"/>
    <col min="6" max="6" width="17.57421875" style="10" customWidth="1"/>
    <col min="7" max="16384" width="8.8515625" style="10" customWidth="1"/>
  </cols>
  <sheetData>
    <row r="1" spans="2:19" s="1" customFormat="1" ht="24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30" customHeight="1" hidden="1">
      <c r="D2" s="11" t="s">
        <v>43</v>
      </c>
    </row>
    <row r="3" ht="15.75" customHeight="1" hidden="1"/>
    <row r="4" spans="2:5" ht="15.75" customHeight="1" hidden="1">
      <c r="B4" s="12" t="s">
        <v>44</v>
      </c>
      <c r="C4" s="13" t="s">
        <v>45</v>
      </c>
      <c r="D4" s="12" t="s">
        <v>46</v>
      </c>
      <c r="E4" s="12" t="s">
        <v>47</v>
      </c>
    </row>
    <row r="5" spans="2:5" ht="15.75" customHeight="1" hidden="1">
      <c r="B5" s="14" t="s">
        <v>48</v>
      </c>
      <c r="C5" s="15"/>
      <c r="D5" s="14" t="s">
        <v>49</v>
      </c>
      <c r="E5" s="14"/>
    </row>
    <row r="6" spans="2:5" ht="16.5" customHeight="1" hidden="1">
      <c r="B6" s="16"/>
      <c r="C6" s="17"/>
      <c r="D6" s="18" t="s">
        <v>50</v>
      </c>
      <c r="E6" s="18"/>
    </row>
    <row r="7" spans="2:5" ht="16.5" customHeight="1" hidden="1">
      <c r="B7" s="19" t="s">
        <v>51</v>
      </c>
      <c r="C7" s="19" t="s">
        <v>52</v>
      </c>
      <c r="D7" s="19" t="s">
        <v>53</v>
      </c>
      <c r="E7" s="20">
        <v>8</v>
      </c>
    </row>
    <row r="8" spans="2:5" ht="16.5" customHeight="1" hidden="1">
      <c r="B8" s="19" t="s">
        <v>54</v>
      </c>
      <c r="C8" s="19" t="s">
        <v>55</v>
      </c>
      <c r="D8" s="19" t="s">
        <v>56</v>
      </c>
      <c r="E8" s="19">
        <v>96</v>
      </c>
    </row>
    <row r="9" spans="2:5" ht="16.5" customHeight="1" hidden="1">
      <c r="B9" s="19" t="s">
        <v>57</v>
      </c>
      <c r="C9" s="19" t="s">
        <v>58</v>
      </c>
      <c r="D9" s="19" t="s">
        <v>59</v>
      </c>
      <c r="E9" s="19">
        <v>5</v>
      </c>
    </row>
    <row r="10" spans="2:5" ht="16.5" customHeight="1" hidden="1">
      <c r="B10" s="19" t="s">
        <v>60</v>
      </c>
      <c r="C10" s="19" t="s">
        <v>61</v>
      </c>
      <c r="D10" s="21" t="s">
        <v>62</v>
      </c>
      <c r="E10" s="21">
        <v>3</v>
      </c>
    </row>
    <row r="11" spans="2:5" ht="16.5" customHeight="1" hidden="1">
      <c r="B11" s="19" t="s">
        <v>63</v>
      </c>
      <c r="C11" s="20" t="s">
        <v>64</v>
      </c>
      <c r="D11" s="22" t="s">
        <v>65</v>
      </c>
      <c r="E11" s="23">
        <v>7</v>
      </c>
    </row>
    <row r="12" ht="15" customHeight="1" hidden="1"/>
    <row r="13" spans="2:4" ht="15" customHeight="1" hidden="1">
      <c r="B13" s="11"/>
      <c r="D13" s="11" t="s">
        <v>66</v>
      </c>
    </row>
    <row r="14" ht="15.75" customHeight="1" hidden="1"/>
    <row r="15" spans="2:5" ht="15.75" customHeight="1" hidden="1">
      <c r="B15" s="12" t="s">
        <v>44</v>
      </c>
      <c r="C15" s="13" t="s">
        <v>45</v>
      </c>
      <c r="D15" s="12" t="s">
        <v>46</v>
      </c>
      <c r="E15" s="12" t="s">
        <v>47</v>
      </c>
    </row>
    <row r="16" spans="2:5" ht="15.75" customHeight="1" hidden="1">
      <c r="B16" s="14" t="s">
        <v>48</v>
      </c>
      <c r="C16" s="15"/>
      <c r="D16" s="14" t="s">
        <v>49</v>
      </c>
      <c r="E16" s="14"/>
    </row>
    <row r="17" spans="2:5" ht="16.5" customHeight="1" hidden="1">
      <c r="B17" s="16"/>
      <c r="C17" s="17"/>
      <c r="D17" s="18" t="s">
        <v>50</v>
      </c>
      <c r="E17" s="18"/>
    </row>
    <row r="18" spans="2:5" ht="16.5" customHeight="1" hidden="1">
      <c r="B18" s="19" t="s">
        <v>51</v>
      </c>
      <c r="C18" s="19" t="s">
        <v>55</v>
      </c>
      <c r="D18" s="19" t="s">
        <v>53</v>
      </c>
      <c r="E18" s="20">
        <v>8</v>
      </c>
    </row>
    <row r="19" spans="2:5" ht="16.5" customHeight="1" hidden="1">
      <c r="B19" s="19" t="s">
        <v>54</v>
      </c>
      <c r="C19" s="19" t="s">
        <v>58</v>
      </c>
      <c r="D19" s="19" t="s">
        <v>56</v>
      </c>
      <c r="E19" s="19">
        <v>96</v>
      </c>
    </row>
    <row r="20" spans="2:5" ht="16.5" customHeight="1" hidden="1">
      <c r="B20" s="19" t="s">
        <v>57</v>
      </c>
      <c r="C20" s="19" t="s">
        <v>61</v>
      </c>
      <c r="D20" s="21" t="s">
        <v>59</v>
      </c>
      <c r="E20" s="21">
        <v>5</v>
      </c>
    </row>
    <row r="21" spans="2:5" ht="16.5" customHeight="1" hidden="1">
      <c r="B21" s="19" t="s">
        <v>60</v>
      </c>
      <c r="C21" s="20" t="s">
        <v>64</v>
      </c>
      <c r="D21" s="24" t="s">
        <v>67</v>
      </c>
      <c r="E21" s="24">
        <v>10</v>
      </c>
    </row>
    <row r="22" ht="15" customHeight="1" hidden="1"/>
    <row r="23" ht="15" customHeight="1" hidden="1">
      <c r="D23" s="11" t="s">
        <v>68</v>
      </c>
    </row>
    <row r="24" ht="15.75" customHeight="1" hidden="1"/>
    <row r="25" spans="2:5" ht="15.75" customHeight="1" hidden="1">
      <c r="B25" s="12" t="s">
        <v>44</v>
      </c>
      <c r="C25" s="13" t="s">
        <v>45</v>
      </c>
      <c r="D25" s="12" t="s">
        <v>46</v>
      </c>
      <c r="E25" s="12" t="s">
        <v>47</v>
      </c>
    </row>
    <row r="26" spans="2:5" ht="15.75" customHeight="1" hidden="1">
      <c r="B26" s="14" t="s">
        <v>48</v>
      </c>
      <c r="C26" s="15"/>
      <c r="D26" s="14" t="s">
        <v>49</v>
      </c>
      <c r="E26" s="14"/>
    </row>
    <row r="27" spans="2:5" ht="16.5" customHeight="1" hidden="1">
      <c r="B27" s="16"/>
      <c r="C27" s="17"/>
      <c r="D27" s="18" t="s">
        <v>50</v>
      </c>
      <c r="E27" s="18"/>
    </row>
    <row r="28" spans="2:5" ht="16.5" customHeight="1" hidden="1">
      <c r="B28" s="19" t="s">
        <v>51</v>
      </c>
      <c r="C28" s="19" t="s">
        <v>52</v>
      </c>
      <c r="D28" s="19" t="s">
        <v>53</v>
      </c>
      <c r="E28" s="19">
        <v>8</v>
      </c>
    </row>
    <row r="29" spans="2:5" ht="16.5" customHeight="1" hidden="1">
      <c r="B29" s="19" t="s">
        <v>54</v>
      </c>
      <c r="C29" s="19" t="s">
        <v>55</v>
      </c>
      <c r="D29" s="19" t="s">
        <v>69</v>
      </c>
      <c r="E29" s="19">
        <v>79</v>
      </c>
    </row>
    <row r="30" spans="2:5" ht="16.5" customHeight="1" hidden="1">
      <c r="B30" s="19" t="s">
        <v>57</v>
      </c>
      <c r="C30" s="19" t="s">
        <v>58</v>
      </c>
      <c r="D30" s="19" t="s">
        <v>70</v>
      </c>
      <c r="E30" s="19">
        <v>17</v>
      </c>
    </row>
    <row r="31" spans="2:5" ht="16.5" customHeight="1" hidden="1">
      <c r="B31" s="19" t="s">
        <v>60</v>
      </c>
      <c r="C31" s="19" t="s">
        <v>61</v>
      </c>
      <c r="D31" s="19" t="s">
        <v>71</v>
      </c>
      <c r="E31" s="19">
        <v>3</v>
      </c>
    </row>
    <row r="32" spans="2:5" ht="16.5" customHeight="1" hidden="1">
      <c r="B32" s="19" t="s">
        <v>63</v>
      </c>
      <c r="C32" s="19" t="s">
        <v>64</v>
      </c>
      <c r="D32" s="19" t="s">
        <v>72</v>
      </c>
      <c r="E32" s="19">
        <v>12</v>
      </c>
    </row>
    <row r="33" ht="15" customHeight="1" hidden="1"/>
    <row r="34" ht="15" customHeight="1" hidden="1">
      <c r="D34" s="11" t="s">
        <v>73</v>
      </c>
    </row>
    <row r="35" ht="15.75" customHeight="1" hidden="1"/>
    <row r="36" spans="2:5" ht="15.75" customHeight="1" hidden="1">
      <c r="B36" s="12" t="s">
        <v>44</v>
      </c>
      <c r="C36" s="13" t="s">
        <v>45</v>
      </c>
      <c r="D36" s="12" t="s">
        <v>46</v>
      </c>
      <c r="E36" s="12" t="s">
        <v>47</v>
      </c>
    </row>
    <row r="37" spans="2:5" ht="15.75" customHeight="1" hidden="1">
      <c r="B37" s="14" t="s">
        <v>48</v>
      </c>
      <c r="C37" s="15"/>
      <c r="D37" s="14" t="s">
        <v>49</v>
      </c>
      <c r="E37" s="14"/>
    </row>
    <row r="38" spans="2:5" ht="16.5" customHeight="1" hidden="1">
      <c r="B38" s="16"/>
      <c r="C38" s="17"/>
      <c r="D38" s="18" t="s">
        <v>50</v>
      </c>
      <c r="E38" s="18"/>
    </row>
    <row r="39" spans="2:5" ht="16.5" customHeight="1" hidden="1">
      <c r="B39" s="19" t="s">
        <v>51</v>
      </c>
      <c r="C39" s="19" t="s">
        <v>55</v>
      </c>
      <c r="D39" s="19" t="s">
        <v>53</v>
      </c>
      <c r="E39" s="19">
        <v>8</v>
      </c>
    </row>
    <row r="40" spans="2:5" ht="16.5" customHeight="1" hidden="1">
      <c r="B40" s="19" t="s">
        <v>54</v>
      </c>
      <c r="C40" s="19" t="s">
        <v>58</v>
      </c>
      <c r="D40" s="19" t="s">
        <v>74</v>
      </c>
      <c r="E40" s="19">
        <v>49</v>
      </c>
    </row>
    <row r="41" spans="2:5" ht="16.5" customHeight="1" hidden="1">
      <c r="B41" s="19" t="s">
        <v>57</v>
      </c>
      <c r="C41" s="19" t="s">
        <v>61</v>
      </c>
      <c r="D41" s="19" t="s">
        <v>75</v>
      </c>
      <c r="E41" s="19">
        <v>47</v>
      </c>
    </row>
    <row r="42" spans="2:5" ht="16.5" customHeight="1" hidden="1">
      <c r="B42" s="19" t="s">
        <v>63</v>
      </c>
      <c r="C42" s="19" t="s">
        <v>64</v>
      </c>
      <c r="D42" s="24" t="s">
        <v>76</v>
      </c>
      <c r="E42" s="19">
        <v>15</v>
      </c>
    </row>
    <row r="43" ht="15" customHeight="1" hidden="1"/>
    <row r="44" ht="15" customHeight="1" hidden="1">
      <c r="D44" s="11" t="s">
        <v>77</v>
      </c>
    </row>
    <row r="45" ht="15.75" customHeight="1" hidden="1"/>
    <row r="46" spans="2:5" ht="15.75" customHeight="1" hidden="1">
      <c r="B46" s="12" t="s">
        <v>44</v>
      </c>
      <c r="C46" s="13" t="s">
        <v>45</v>
      </c>
      <c r="D46" s="12" t="s">
        <v>46</v>
      </c>
      <c r="E46" s="12" t="s">
        <v>47</v>
      </c>
    </row>
    <row r="47" spans="2:5" ht="15.75" customHeight="1" hidden="1">
      <c r="B47" s="14" t="s">
        <v>48</v>
      </c>
      <c r="C47" s="15"/>
      <c r="D47" s="14" t="s">
        <v>49</v>
      </c>
      <c r="E47" s="14"/>
    </row>
    <row r="48" spans="2:5" ht="16.5" customHeight="1" hidden="1">
      <c r="B48" s="16"/>
      <c r="C48" s="17"/>
      <c r="D48" s="18" t="s">
        <v>50</v>
      </c>
      <c r="E48" s="18"/>
    </row>
    <row r="49" spans="2:5" ht="16.5" customHeight="1" hidden="1">
      <c r="B49" s="19" t="s">
        <v>51</v>
      </c>
      <c r="C49" s="19" t="s">
        <v>55</v>
      </c>
      <c r="D49" s="19" t="s">
        <v>53</v>
      </c>
      <c r="E49" s="19">
        <v>57</v>
      </c>
    </row>
    <row r="50" spans="2:5" ht="16.5" customHeight="1" hidden="1">
      <c r="B50" s="19" t="s">
        <v>54</v>
      </c>
      <c r="C50" s="19" t="s">
        <v>58</v>
      </c>
      <c r="D50" s="19" t="s">
        <v>74</v>
      </c>
      <c r="E50" s="19">
        <v>47</v>
      </c>
    </row>
    <row r="51" spans="2:5" ht="16.5" customHeight="1" hidden="1">
      <c r="B51" s="19" t="s">
        <v>57</v>
      </c>
      <c r="C51" s="19" t="s">
        <v>61</v>
      </c>
      <c r="D51" s="19" t="s">
        <v>75</v>
      </c>
      <c r="E51" s="19">
        <v>8</v>
      </c>
    </row>
    <row r="52" spans="2:5" ht="16.5" customHeight="1" hidden="1">
      <c r="B52" s="19" t="s">
        <v>63</v>
      </c>
      <c r="C52" s="19" t="s">
        <v>64</v>
      </c>
      <c r="D52" s="24" t="s">
        <v>76</v>
      </c>
      <c r="E52" s="19">
        <v>7</v>
      </c>
    </row>
    <row r="53" spans="2:6" ht="18.75">
      <c r="B53" s="87" t="s">
        <v>78</v>
      </c>
      <c r="C53" s="87"/>
      <c r="D53" s="87"/>
      <c r="E53" s="87"/>
      <c r="F53" s="25"/>
    </row>
    <row r="54" ht="15">
      <c r="D54" s="11"/>
    </row>
    <row r="55" spans="4:6" ht="15.75" thickBot="1">
      <c r="D55" s="11"/>
      <c r="F55" s="26"/>
    </row>
    <row r="56" spans="2:6" ht="48" thickBot="1">
      <c r="B56" s="27" t="s">
        <v>79</v>
      </c>
      <c r="C56" s="28" t="s">
        <v>45</v>
      </c>
      <c r="D56" s="28" t="s">
        <v>80</v>
      </c>
      <c r="E56" s="29" t="s">
        <v>81</v>
      </c>
      <c r="F56" s="30" t="s">
        <v>99</v>
      </c>
    </row>
    <row r="57" spans="2:6" ht="15.75" customHeight="1" hidden="1">
      <c r="B57" s="33"/>
      <c r="C57" s="34"/>
      <c r="D57" s="34"/>
      <c r="E57" s="35"/>
      <c r="F57" s="32"/>
    </row>
    <row r="58" spans="2:6" ht="16.5" thickBot="1">
      <c r="B58" s="36" t="s">
        <v>51</v>
      </c>
      <c r="C58" s="37" t="s">
        <v>52</v>
      </c>
      <c r="D58" s="37" t="s">
        <v>82</v>
      </c>
      <c r="E58" s="81">
        <v>0.3</v>
      </c>
      <c r="F58" s="67">
        <f>COUNTIF('VBD aprēķins - finansējums'!$J$5:$J$47,Intervāli!E58)</f>
        <v>13</v>
      </c>
    </row>
    <row r="59" spans="2:6" ht="16.5" thickBot="1">
      <c r="B59" s="36" t="s">
        <v>54</v>
      </c>
      <c r="C59" s="37" t="s">
        <v>55</v>
      </c>
      <c r="D59" s="37" t="s">
        <v>83</v>
      </c>
      <c r="E59" s="81">
        <v>0.25</v>
      </c>
      <c r="F59" s="67">
        <f>COUNTIF('VBD aprēķins - finansējums'!$J$5:$J$47,Intervāli!E59)</f>
        <v>20</v>
      </c>
    </row>
    <row r="60" spans="2:6" ht="16.5" thickBot="1">
      <c r="B60" s="36" t="s">
        <v>57</v>
      </c>
      <c r="C60" s="37" t="s">
        <v>58</v>
      </c>
      <c r="D60" s="37" t="s">
        <v>84</v>
      </c>
      <c r="E60" s="81">
        <v>0.2</v>
      </c>
      <c r="F60" s="67">
        <f>COUNTIF('VBD aprēķins - finansējums'!$J$5:$J$47,Intervāli!E60)</f>
        <v>6</v>
      </c>
    </row>
    <row r="61" spans="2:6" ht="15.75" thickBot="1">
      <c r="B61" s="39" t="s">
        <v>60</v>
      </c>
      <c r="C61" s="37" t="s">
        <v>61</v>
      </c>
      <c r="D61" s="37" t="s">
        <v>85</v>
      </c>
      <c r="E61" s="81">
        <v>0.15</v>
      </c>
      <c r="F61" s="67">
        <f>COUNTIF('VBD aprēķins - finansējums'!$J$5:$J$47,Intervāli!E61)</f>
        <v>3</v>
      </c>
    </row>
    <row r="62" spans="2:6" ht="15.75" thickBot="1">
      <c r="B62" s="40" t="s">
        <v>63</v>
      </c>
      <c r="C62" s="37" t="s">
        <v>64</v>
      </c>
      <c r="D62" s="37" t="s">
        <v>86</v>
      </c>
      <c r="E62" s="81">
        <v>0.1</v>
      </c>
      <c r="F62" s="67">
        <f>COUNTIF('VBD aprēķins - finansējums'!$J$5:$J$47,Intervāli!E62)</f>
        <v>1</v>
      </c>
    </row>
    <row r="63" spans="2:6" ht="15">
      <c r="B63" s="41"/>
      <c r="C63" s="38"/>
      <c r="D63" s="38"/>
      <c r="E63" s="38"/>
      <c r="F63" s="31"/>
    </row>
  </sheetData>
  <sheetProtection/>
  <mergeCells count="1"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Lita Trakina</cp:lastModifiedBy>
  <dcterms:created xsi:type="dcterms:W3CDTF">2018-01-10T07:24:54Z</dcterms:created>
  <dcterms:modified xsi:type="dcterms:W3CDTF">2023-01-31T10:34:34Z</dcterms:modified>
  <cp:category/>
  <cp:version/>
  <cp:contentType/>
  <cp:contentStatus/>
</cp:coreProperties>
</file>