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VBD aprēķins - finansējums" sheetId="1" r:id="rId1"/>
    <sheet name="Intervāli" sheetId="2" r:id="rId2"/>
    <sheet name="Sheet3" sheetId="3" r:id="rId3"/>
  </sheets>
  <definedNames>
    <definedName name="_xlnm._FilterDatabase" localSheetId="0" hidden="1">'VBD aprēķins - finansējums'!$A$4:$L$123</definedName>
  </definedNames>
  <calcPr fullCalcOnLoad="1"/>
</workbook>
</file>

<file path=xl/sharedStrings.xml><?xml version="1.0" encoding="utf-8"?>
<sst xmlns="http://schemas.openxmlformats.org/spreadsheetml/2006/main" count="384" uniqueCount="302">
  <si>
    <t>Valsts budžeta dotācijas likmes</t>
  </si>
  <si>
    <t>ATVK
kods</t>
  </si>
  <si>
    <t>Pašvaldība</t>
  </si>
  <si>
    <t xml:space="preserve">Novirze no  aritmetiskā vidējā </t>
  </si>
  <si>
    <t>Novirzes kvadrāts</t>
  </si>
  <si>
    <t>Svērtais novirzes kvadrāts</t>
  </si>
  <si>
    <t>0050000</t>
  </si>
  <si>
    <t>Aglonas novads</t>
  </si>
  <si>
    <t>0090000</t>
  </si>
  <si>
    <t>Aizkraukles novads</t>
  </si>
  <si>
    <t>0110000</t>
  </si>
  <si>
    <t>Aizputes novads</t>
  </si>
  <si>
    <t>0130000</t>
  </si>
  <si>
    <t>Aknīstes novads</t>
  </si>
  <si>
    <t>0170000</t>
  </si>
  <si>
    <t>Alojas novads</t>
  </si>
  <si>
    <t>0210000</t>
  </si>
  <si>
    <t>Alsungas novads</t>
  </si>
  <si>
    <t>0010000</t>
  </si>
  <si>
    <t>Alūksnes novads</t>
  </si>
  <si>
    <t>0250000</t>
  </si>
  <si>
    <t>Amatas novads</t>
  </si>
  <si>
    <t>0270000</t>
  </si>
  <si>
    <t>Apes  novads</t>
  </si>
  <si>
    <t>0604300</t>
  </si>
  <si>
    <t>Auces novads</t>
  </si>
  <si>
    <t>0320200</t>
  </si>
  <si>
    <t>Ādažu novads</t>
  </si>
  <si>
    <t>0640600</t>
  </si>
  <si>
    <t>Babītes novads</t>
  </si>
  <si>
    <t>0560800</t>
  </si>
  <si>
    <t>Baldones novads</t>
  </si>
  <si>
    <t>0661000</t>
  </si>
  <si>
    <t>Baltinavas novads</t>
  </si>
  <si>
    <t>0624200</t>
  </si>
  <si>
    <t>Balvu novads</t>
  </si>
  <si>
    <t>0360200</t>
  </si>
  <si>
    <t>Bauskas novads</t>
  </si>
  <si>
    <t>0424701</t>
  </si>
  <si>
    <t>Beverīnas novads</t>
  </si>
  <si>
    <t>0360800</t>
  </si>
  <si>
    <t>Brocēnu novads</t>
  </si>
  <si>
    <t>0460800</t>
  </si>
  <si>
    <t>Burtnieku novads</t>
  </si>
  <si>
    <t>0804400</t>
  </si>
  <si>
    <t>Carnikavas novads</t>
  </si>
  <si>
    <t>0804900</t>
  </si>
  <si>
    <t>Cesvaines novads</t>
  </si>
  <si>
    <t>0800600</t>
  </si>
  <si>
    <t>Cēsu novads</t>
  </si>
  <si>
    <t>0384400</t>
  </si>
  <si>
    <t>Ciblas novads</t>
  </si>
  <si>
    <t>0380200</t>
  </si>
  <si>
    <t>Dagdas novads</t>
  </si>
  <si>
    <t>0400200</t>
  </si>
  <si>
    <t xml:space="preserve">Daugavpils                              </t>
  </si>
  <si>
    <t>0964700</t>
  </si>
  <si>
    <t>Daugavpils novads</t>
  </si>
  <si>
    <t>0840601</t>
  </si>
  <si>
    <t>Dobeles novads</t>
  </si>
  <si>
    <t>0967101</t>
  </si>
  <si>
    <t>Dundagas novads</t>
  </si>
  <si>
    <t>0805200</t>
  </si>
  <si>
    <t>Durbes novads</t>
  </si>
  <si>
    <t>0700800</t>
  </si>
  <si>
    <t>Engures novads</t>
  </si>
  <si>
    <t>0420200</t>
  </si>
  <si>
    <t>Ērgļu novads</t>
  </si>
  <si>
    <t>0684901</t>
  </si>
  <si>
    <t>Garkalnes novads</t>
  </si>
  <si>
    <t>0601000</t>
  </si>
  <si>
    <t>Grobiņas novads</t>
  </si>
  <si>
    <t>0440200</t>
  </si>
  <si>
    <t>Gulbenes novads</t>
  </si>
  <si>
    <t>0460200</t>
  </si>
  <si>
    <t>Iecavas novads</t>
  </si>
  <si>
    <t>0885100</t>
  </si>
  <si>
    <t>Ikšķiles novads</t>
  </si>
  <si>
    <t>0640801</t>
  </si>
  <si>
    <t>Ilūkstes novads</t>
  </si>
  <si>
    <t>0905100</t>
  </si>
  <si>
    <t>Inčukalna novads</t>
  </si>
  <si>
    <t>0705500</t>
  </si>
  <si>
    <t>Jaunjelgavas novads</t>
  </si>
  <si>
    <t>0806000</t>
  </si>
  <si>
    <t>Jaunpiebalgas novads</t>
  </si>
  <si>
    <t>0641000</t>
  </si>
  <si>
    <t>Jaunpils novads</t>
  </si>
  <si>
    <t>0500200</t>
  </si>
  <si>
    <t xml:space="preserve">Jelgava                                 </t>
  </si>
  <si>
    <t>0406400</t>
  </si>
  <si>
    <t>Jelgavas novads</t>
  </si>
  <si>
    <t>0740600</t>
  </si>
  <si>
    <t xml:space="preserve">Jēkabpils                               </t>
  </si>
  <si>
    <t>0440801</t>
  </si>
  <si>
    <t>Jēkabpils novads</t>
  </si>
  <si>
    <t>0801800</t>
  </si>
  <si>
    <t xml:space="preserve">Jūrmala                                 </t>
  </si>
  <si>
    <t>0321000</t>
  </si>
  <si>
    <t>Kandavas novads</t>
  </si>
  <si>
    <t>0425700</t>
  </si>
  <si>
    <t>Kārsavas novads</t>
  </si>
  <si>
    <t>0905700</t>
  </si>
  <si>
    <t>Kocēnu novads</t>
  </si>
  <si>
    <t>0540200</t>
  </si>
  <si>
    <t>Kokneses novads</t>
  </si>
  <si>
    <t>0560200</t>
  </si>
  <si>
    <t>Krāslavas novads</t>
  </si>
  <si>
    <t>0901201</t>
  </si>
  <si>
    <t>Krimuldas novads</t>
  </si>
  <si>
    <t>0681000</t>
  </si>
  <si>
    <t>Krustpils novads</t>
  </si>
  <si>
    <t>0960200</t>
  </si>
  <si>
    <t>Kuldīgas novads</t>
  </si>
  <si>
    <t>0326100</t>
  </si>
  <si>
    <t>Ķeguma novads</t>
  </si>
  <si>
    <t>0600202</t>
  </si>
  <si>
    <t>Ķekavas novads</t>
  </si>
  <si>
    <t>0806900</t>
  </si>
  <si>
    <t>Lielvārdes novads</t>
  </si>
  <si>
    <t>0566900</t>
  </si>
  <si>
    <t xml:space="preserve">Liepāja                                 </t>
  </si>
  <si>
    <t>0620200</t>
  </si>
  <si>
    <t>Limbažu novads</t>
  </si>
  <si>
    <t>0741001</t>
  </si>
  <si>
    <t>Līgatnes novads</t>
  </si>
  <si>
    <t>0800800</t>
  </si>
  <si>
    <t>Līvānu novads</t>
  </si>
  <si>
    <t>0741401</t>
  </si>
  <si>
    <t>Lubānas novads</t>
  </si>
  <si>
    <t>0660200</t>
  </si>
  <si>
    <t>Ludzas novads</t>
  </si>
  <si>
    <t>0421200</t>
  </si>
  <si>
    <t>Madonas novads</t>
  </si>
  <si>
    <t>0761201</t>
  </si>
  <si>
    <t>Mazsalacas novads</t>
  </si>
  <si>
    <t>0701400</t>
  </si>
  <si>
    <t>Mālpils novads</t>
  </si>
  <si>
    <t>0680200</t>
  </si>
  <si>
    <t>Mārupes novads</t>
  </si>
  <si>
    <t>0700200</t>
  </si>
  <si>
    <t>Mērsraga novads</t>
  </si>
  <si>
    <t>0961000</t>
  </si>
  <si>
    <t>Naukšēnu novads</t>
  </si>
  <si>
    <t>0807400</t>
  </si>
  <si>
    <t>Neretas novads</t>
  </si>
  <si>
    <t>0807600</t>
  </si>
  <si>
    <t>Nīcas novads</t>
  </si>
  <si>
    <t>0887600</t>
  </si>
  <si>
    <t>Ogres novads</t>
  </si>
  <si>
    <t>0967300</t>
  </si>
  <si>
    <t>Olaines novads</t>
  </si>
  <si>
    <t>0327100</t>
  </si>
  <si>
    <t>Ozolnieku novads</t>
  </si>
  <si>
    <t>0647900</t>
  </si>
  <si>
    <t>Pārgaujas novads</t>
  </si>
  <si>
    <t>0740202</t>
  </si>
  <si>
    <t>Pāvilostas novads</t>
  </si>
  <si>
    <t>0801000</t>
  </si>
  <si>
    <t>Pļaviņu novads</t>
  </si>
  <si>
    <t>0546701</t>
  </si>
  <si>
    <t>Preiļu novads</t>
  </si>
  <si>
    <t>0427500</t>
  </si>
  <si>
    <t>Priekules novads</t>
  </si>
  <si>
    <t>0641401</t>
  </si>
  <si>
    <t>Priekuļu  novads</t>
  </si>
  <si>
    <t>0321400</t>
  </si>
  <si>
    <t>Raunas novads</t>
  </si>
  <si>
    <t>0760202</t>
  </si>
  <si>
    <t xml:space="preserve">Rēzekne                                 </t>
  </si>
  <si>
    <t>0641600</t>
  </si>
  <si>
    <t>Rēzeknes novads</t>
  </si>
  <si>
    <t>0427300</t>
  </si>
  <si>
    <t>Riebiņu novads</t>
  </si>
  <si>
    <t>0427700</t>
  </si>
  <si>
    <t xml:space="preserve">Rīga                                    </t>
  </si>
  <si>
    <t>0780200</t>
  </si>
  <si>
    <t>Rojas novads</t>
  </si>
  <si>
    <t>0766300</t>
  </si>
  <si>
    <t>Ropažu novads</t>
  </si>
  <si>
    <t>0888301</t>
  </si>
  <si>
    <t>Rucavas novads</t>
  </si>
  <si>
    <t>0808400</t>
  </si>
  <si>
    <t>Rugāju novads</t>
  </si>
  <si>
    <t>0648500</t>
  </si>
  <si>
    <t>Rundāles novads</t>
  </si>
  <si>
    <t>0387500</t>
  </si>
  <si>
    <t>Rūjienas novads</t>
  </si>
  <si>
    <t>0407700</t>
  </si>
  <si>
    <t>Salacgrīvas novads</t>
  </si>
  <si>
    <t>0961600</t>
  </si>
  <si>
    <t>Salas novads</t>
  </si>
  <si>
    <t>0661400</t>
  </si>
  <si>
    <t>Salaspils novads</t>
  </si>
  <si>
    <t>0568700</t>
  </si>
  <si>
    <t>Saldus novads</t>
  </si>
  <si>
    <t>0801200</t>
  </si>
  <si>
    <t>Saulkrastu novads</t>
  </si>
  <si>
    <t>0840200</t>
  </si>
  <si>
    <t>Sējas novads</t>
  </si>
  <si>
    <t>0801400</t>
  </si>
  <si>
    <t>Siguldas novads</t>
  </si>
  <si>
    <t>0809200</t>
  </si>
  <si>
    <t>Skrīveru novads</t>
  </si>
  <si>
    <t>0801601</t>
  </si>
  <si>
    <t>Skrundas novads</t>
  </si>
  <si>
    <t>0328200</t>
  </si>
  <si>
    <t>Smiltenes novads</t>
  </si>
  <si>
    <t>0621200</t>
  </si>
  <si>
    <t>Stopiņu novads</t>
  </si>
  <si>
    <t>0941600</t>
  </si>
  <si>
    <t>Strenču novads</t>
  </si>
  <si>
    <t>0809600</t>
  </si>
  <si>
    <t>Talsu novads</t>
  </si>
  <si>
    <t>0941800</t>
  </si>
  <si>
    <t>Tērvetes novads</t>
  </si>
  <si>
    <t>0880200</t>
  </si>
  <si>
    <t>Tukuma novads</t>
  </si>
  <si>
    <t>0468900</t>
  </si>
  <si>
    <t>Vaiņodes novads</t>
  </si>
  <si>
    <t>0900200</t>
  </si>
  <si>
    <t>Valkas novads</t>
  </si>
  <si>
    <t>0649300</t>
  </si>
  <si>
    <t>Valmiera</t>
  </si>
  <si>
    <t>0940200</t>
  </si>
  <si>
    <t>Varakļānu novads</t>
  </si>
  <si>
    <t>0701800</t>
  </si>
  <si>
    <t>Vārkavas novads</t>
  </si>
  <si>
    <t>0769101</t>
  </si>
  <si>
    <t>Vecpiebalgas novads</t>
  </si>
  <si>
    <t>0429300</t>
  </si>
  <si>
    <t>Vecumnieku novads</t>
  </si>
  <si>
    <t>0409500</t>
  </si>
  <si>
    <t xml:space="preserve">Ventspils                               </t>
  </si>
  <si>
    <t>0980200</t>
  </si>
  <si>
    <t>Ventspils novads</t>
  </si>
  <si>
    <t>0561800</t>
  </si>
  <si>
    <t>Viesītes novads</t>
  </si>
  <si>
    <t>0381600</t>
  </si>
  <si>
    <t>Viļakas novads</t>
  </si>
  <si>
    <t>0781800</t>
  </si>
  <si>
    <t>Viļānu novads</t>
  </si>
  <si>
    <t>0681801</t>
  </si>
  <si>
    <t>Zilupes novads</t>
  </si>
  <si>
    <t>Kopā</t>
  </si>
  <si>
    <t>Valstī vidēji</t>
  </si>
  <si>
    <t>Dispersija</t>
  </si>
  <si>
    <t>Standartnovirze</t>
  </si>
  <si>
    <t>Variants (ar soli 1,000), 5 grupas</t>
  </si>
  <si>
    <t>Nr.</t>
  </si>
  <si>
    <t>Grupa</t>
  </si>
  <si>
    <t>Vertēto ieņēmumu</t>
  </si>
  <si>
    <t>Pašvaldību skaits</t>
  </si>
  <si>
    <t>p.k.</t>
  </si>
  <si>
    <t>standartizēta vērtība</t>
  </si>
  <si>
    <t>(intervāls)</t>
  </si>
  <si>
    <t>1.</t>
  </si>
  <si>
    <t>V</t>
  </si>
  <si>
    <t>no -1,000 un zemāks</t>
  </si>
  <si>
    <t>2.</t>
  </si>
  <si>
    <t>IV</t>
  </si>
  <si>
    <t>no 0 līdz - 0,999</t>
  </si>
  <si>
    <t>3.</t>
  </si>
  <si>
    <t>III</t>
  </si>
  <si>
    <t>no 0,001 līdz 0,999</t>
  </si>
  <si>
    <t>4.</t>
  </si>
  <si>
    <t>II</t>
  </si>
  <si>
    <t>1,000 - 1,999</t>
  </si>
  <si>
    <t>5.</t>
  </si>
  <si>
    <t>I</t>
  </si>
  <si>
    <t>2,000 un augstāks</t>
  </si>
  <si>
    <t>Variants (ar soli 1,000) 4 grupas</t>
  </si>
  <si>
    <t>1,000 un augstāks</t>
  </si>
  <si>
    <t>Variants (ar soli 0,500) 5 grupas</t>
  </si>
  <si>
    <t>no -0,500 līdz -0,999</t>
  </si>
  <si>
    <t>no 0 līdz - 0,499</t>
  </si>
  <si>
    <t>no 0,001 līdz 0,499</t>
  </si>
  <si>
    <t>0,500 un augstāks</t>
  </si>
  <si>
    <t>Variants (ar soli 0,500) 4 grupas</t>
  </si>
  <si>
    <t>no -0,700 līdz -0,999</t>
  </si>
  <si>
    <t>no 0 līdz - 0,699</t>
  </si>
  <si>
    <t>no 0 un augstāks</t>
  </si>
  <si>
    <t xml:space="preserve">Vvariants (ar soli 0,700) 4 grupas </t>
  </si>
  <si>
    <t>Pašvaldību skaits valsts budžeta dotācijas intervālos</t>
  </si>
  <si>
    <t>N.p.k.</t>
  </si>
  <si>
    <t>Vertēto ieņēmumu standartizēta vērtības intervāls</t>
  </si>
  <si>
    <t>Valsts budžeta dotācija (%)</t>
  </si>
  <si>
    <t>&lt; (-1,0)</t>
  </si>
  <si>
    <t>≥ (-1,0) – 0,0 &lt;</t>
  </si>
  <si>
    <t>≥ 0,0 – 1,0 &lt;</t>
  </si>
  <si>
    <t>≥ 1,0 – 2,0 &lt;</t>
  </si>
  <si>
    <t>≥ 2,0</t>
  </si>
  <si>
    <t>Salīdzinājumā ar iepriekšējo gadu</t>
  </si>
  <si>
    <t>VBD likmes 2019. gadā</t>
  </si>
  <si>
    <r>
      <t xml:space="preserve">Pašvaldību budžeta kapacitātes rādītājs 2020.gadā 
</t>
    </r>
    <r>
      <rPr>
        <sz val="10"/>
        <rFont val="Times New Roman"/>
        <family val="1"/>
      </rPr>
      <t>(Saskaņā ar 2015.gada 27.janvāra Ministru kabineta noteikumiem Nr.42 "Noteikumi par kritērijiem un kārtību valsts budžeta dotācijas piešķiršanai pašvaldībām 
ES struktūrfondu un Kohēzijas fonda 2014.–2020.gada plānošanas periodā līdzfinansēto projektu īstenošanai")</t>
    </r>
  </si>
  <si>
    <t>Vērtētie IIN ieņēmumi  pašvaldībām 
2020. gadā, euro</t>
  </si>
  <si>
    <t xml:space="preserve">Pastāvīgo iedzīvotāju skaits 2019.gadā *    </t>
  </si>
  <si>
    <t>* Iedzīvotāju skaits uz 01.01.2019. (PMLP dati)</t>
  </si>
  <si>
    <t>Vērtētie  ieņēmumi uz 1 iedzīvotāju 2019. gadā, euro</t>
  </si>
  <si>
    <t>Standartizētā  vērtība 2020. gadā</t>
  </si>
  <si>
    <t>VBD likmes 2020. gadā</t>
  </si>
  <si>
    <t>Pašvaldību skaits 2020.gadā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</si>
</sst>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0.0000"/>
    <numFmt numFmtId="167" formatCode="0.0"/>
    <numFmt numFmtId="168" formatCode="_-* #,##0.0_-;\-* #,##0.0_-;_-* &quot;-&quot;??_-;_-@_-"/>
    <numFmt numFmtId="169" formatCode="[$-426]dddd\,\ yyyy\.\ &quot;gada&quot;\ d\.\ mmmm"/>
    <numFmt numFmtId="170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9.9"/>
      <color indexed="1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0" xfId="60" applyNumberFormat="1" applyFont="1" applyFill="1" applyBorder="1" applyAlignment="1">
      <alignment horizontal="center"/>
      <protection/>
    </xf>
    <xf numFmtId="49" fontId="3" fillId="0" borderId="12" xfId="60" applyNumberFormat="1" applyFont="1" applyFill="1" applyBorder="1" applyAlignment="1">
      <alignment horizontal="center"/>
      <protection/>
    </xf>
    <xf numFmtId="166" fontId="3" fillId="0" borderId="11" xfId="0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wrapText="1"/>
    </xf>
    <xf numFmtId="0" fontId="54" fillId="0" borderId="15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4" fillId="0" borderId="0" xfId="0" applyFont="1" applyBorder="1" applyAlignment="1">
      <alignment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vertical="top" wrapText="1"/>
    </xf>
    <xf numFmtId="0" fontId="47" fillId="0" borderId="25" xfId="0" applyFont="1" applyFill="1" applyBorder="1" applyAlignment="1">
      <alignment wrapText="1"/>
    </xf>
    <xf numFmtId="0" fontId="47" fillId="0" borderId="26" xfId="0" applyFont="1" applyFill="1" applyBorder="1" applyAlignment="1">
      <alignment wrapText="1"/>
    </xf>
    <xf numFmtId="0" fontId="47" fillId="0" borderId="27" xfId="0" applyFont="1" applyFill="1" applyBorder="1" applyAlignment="1">
      <alignment wrapText="1"/>
    </xf>
    <xf numFmtId="0" fontId="47" fillId="0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top" wrapText="1"/>
    </xf>
    <xf numFmtId="0" fontId="54" fillId="0" borderId="30" xfId="0" applyFont="1" applyFill="1" applyBorder="1" applyAlignment="1">
      <alignment horizontal="center" vertical="top" wrapText="1"/>
    </xf>
    <xf numFmtId="0" fontId="58" fillId="0" borderId="2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65" fontId="3" fillId="0" borderId="32" xfId="42" applyNumberFormat="1" applyFont="1" applyFill="1" applyBorder="1" applyAlignment="1">
      <alignment/>
    </xf>
    <xf numFmtId="165" fontId="3" fillId="0" borderId="32" xfId="42" applyNumberFormat="1" applyFont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2" fillId="0" borderId="11" xfId="42" applyNumberFormat="1" applyFont="1" applyFill="1" applyBorder="1" applyAlignment="1">
      <alignment/>
    </xf>
    <xf numFmtId="164" fontId="3" fillId="0" borderId="11" xfId="42" applyFont="1" applyFill="1" applyBorder="1" applyAlignment="1">
      <alignment/>
    </xf>
    <xf numFmtId="164" fontId="3" fillId="0" borderId="11" xfId="42" applyFont="1" applyFill="1" applyBorder="1" applyAlignment="1">
      <alignment horizontal="right" wrapText="1"/>
    </xf>
    <xf numFmtId="9" fontId="3" fillId="0" borderId="11" xfId="63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1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2" xfId="0" applyNumberFormat="1" applyFont="1" applyBorder="1" applyAlignment="1">
      <alignment/>
    </xf>
    <xf numFmtId="3" fontId="2" fillId="0" borderId="33" xfId="0" applyNumberFormat="1" applyFont="1" applyBorder="1" applyAlignment="1">
      <alignment horizontal="right"/>
    </xf>
    <xf numFmtId="167" fontId="2" fillId="0" borderId="3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9" fontId="3" fillId="0" borderId="11" xfId="63" applyFont="1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9" fontId="2" fillId="0" borderId="35" xfId="63" applyFont="1" applyFill="1" applyBorder="1" applyAlignment="1">
      <alignment horizontal="center" vertical="center" wrapText="1"/>
    </xf>
    <xf numFmtId="9" fontId="2" fillId="0" borderId="35" xfId="63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/>
    </xf>
    <xf numFmtId="167" fontId="2" fillId="0" borderId="11" xfId="0" applyNumberFormat="1" applyFont="1" applyFill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53" applyFont="1" applyAlignment="1" applyProtection="1">
      <alignment horizontal="left"/>
      <protection/>
    </xf>
    <xf numFmtId="0" fontId="59" fillId="0" borderId="0" xfId="0" applyFont="1" applyAlignment="1">
      <alignment horizontal="center"/>
    </xf>
    <xf numFmtId="9" fontId="3" fillId="0" borderId="11" xfId="63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5" borderId="32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4" fontId="3" fillId="35" borderId="11" xfId="0" applyNumberFormat="1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1"/>
  <sheetViews>
    <sheetView tabSelected="1" zoomScale="130" zoomScaleNormal="130" zoomScalePageLayoutView="0" workbookViewId="0" topLeftCell="A1">
      <selection activeCell="E9" sqref="E9"/>
    </sheetView>
  </sheetViews>
  <sheetFormatPr defaultColWidth="9.140625" defaultRowHeight="15"/>
  <cols>
    <col min="1" max="1" width="10.28125" style="49" customWidth="1"/>
    <col min="2" max="2" width="18.7109375" style="49" customWidth="1"/>
    <col min="3" max="3" width="13.421875" style="49" bestFit="1" customWidth="1"/>
    <col min="4" max="5" width="11.421875" style="49" customWidth="1"/>
    <col min="6" max="6" width="13.421875" style="49" bestFit="1" customWidth="1"/>
    <col min="7" max="7" width="10.00390625" style="49" customWidth="1"/>
    <col min="8" max="8" width="16.140625" style="49" customWidth="1"/>
    <col min="9" max="9" width="11.8515625" style="49" customWidth="1"/>
    <col min="10" max="10" width="11.140625" style="49" customWidth="1"/>
    <col min="11" max="11" width="11.140625" style="49" hidden="1" customWidth="1"/>
    <col min="12" max="12" width="12.421875" style="49" hidden="1" customWidth="1"/>
    <col min="13" max="16384" width="9.140625" style="49" customWidth="1"/>
  </cols>
  <sheetData>
    <row r="2" spans="1:11" ht="12.75">
      <c r="A2" s="81" t="s">
        <v>294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31.5" customHeight="1" hidden="1">
      <c r="A3" s="2"/>
      <c r="B3" s="48"/>
      <c r="C3" s="3"/>
      <c r="D3" s="48"/>
      <c r="E3" s="3"/>
      <c r="F3" s="77" t="s">
        <v>0</v>
      </c>
      <c r="G3" s="78">
        <v>0.1</v>
      </c>
      <c r="H3" s="78">
        <v>0.15</v>
      </c>
      <c r="I3" s="78">
        <v>0.2</v>
      </c>
      <c r="J3" s="78">
        <v>0.25</v>
      </c>
      <c r="K3" s="78">
        <v>0.3</v>
      </c>
    </row>
    <row r="4" spans="1:12" ht="72" customHeight="1">
      <c r="A4" s="4" t="s">
        <v>1</v>
      </c>
      <c r="B4" s="4" t="s">
        <v>2</v>
      </c>
      <c r="C4" s="5" t="s">
        <v>295</v>
      </c>
      <c r="D4" s="4" t="s">
        <v>296</v>
      </c>
      <c r="E4" s="6" t="s">
        <v>298</v>
      </c>
      <c r="F4" s="7" t="s">
        <v>3</v>
      </c>
      <c r="G4" s="7" t="s">
        <v>4</v>
      </c>
      <c r="H4" s="7" t="s">
        <v>5</v>
      </c>
      <c r="I4" s="4" t="s">
        <v>299</v>
      </c>
      <c r="J4" s="7" t="s">
        <v>300</v>
      </c>
      <c r="K4" s="7" t="s">
        <v>293</v>
      </c>
      <c r="L4" s="7" t="s">
        <v>292</v>
      </c>
    </row>
    <row r="5" spans="1:12" ht="12.75">
      <c r="A5" s="8" t="s">
        <v>6</v>
      </c>
      <c r="B5" s="89" t="s">
        <v>7</v>
      </c>
      <c r="C5" s="51">
        <v>1081897.7275531096</v>
      </c>
      <c r="D5" s="51">
        <v>3470</v>
      </c>
      <c r="E5" s="52">
        <f aca="true" t="shared" si="0" ref="E5:E36">C5/D5</f>
        <v>311.7860886320201</v>
      </c>
      <c r="F5" s="11">
        <f>E5-E$125</f>
        <v>-442.17007400486466</v>
      </c>
      <c r="G5" s="11">
        <f aca="true" t="shared" si="1" ref="G5:G68">F5^2</f>
        <v>195514.37434546748</v>
      </c>
      <c r="H5" s="11">
        <f>G5*D5</f>
        <v>678434878.9787722</v>
      </c>
      <c r="I5" s="10">
        <f aca="true" t="shared" si="2" ref="I5:I68">F5/$H$129</f>
        <v>-1.7467817891356519</v>
      </c>
      <c r="J5" s="86">
        <f>IF(I5&lt;-1,$K$3,IF(I5&lt;0,$J$3,(IF(I5&lt;1,$I$3,(IF(I5&lt;2,$H$3,$G$3))))))</f>
        <v>0.3</v>
      </c>
      <c r="K5" s="57">
        <v>0.3</v>
      </c>
      <c r="L5" s="75">
        <f>J5-K5</f>
        <v>0</v>
      </c>
    </row>
    <row r="6" spans="1:12" ht="12.75">
      <c r="A6" s="8" t="s">
        <v>8</v>
      </c>
      <c r="B6" s="88" t="s">
        <v>9</v>
      </c>
      <c r="C6" s="53">
        <v>5601440.157374118</v>
      </c>
      <c r="D6" s="53">
        <v>8571</v>
      </c>
      <c r="E6" s="52">
        <f t="shared" si="0"/>
        <v>653.5340283950669</v>
      </c>
      <c r="F6" s="11">
        <f aca="true" t="shared" si="3" ref="F6:F69">E6-E$125</f>
        <v>-100.42213424181784</v>
      </c>
      <c r="G6" s="11">
        <f t="shared" si="1"/>
        <v>10084.605045681685</v>
      </c>
      <c r="H6" s="11">
        <f aca="true" t="shared" si="4" ref="H6:H69">G6*D6</f>
        <v>86435149.84653772</v>
      </c>
      <c r="I6" s="10">
        <f t="shared" si="2"/>
        <v>-0.396715123054242</v>
      </c>
      <c r="J6" s="86">
        <f aca="true" t="shared" si="5" ref="J6:J69">IF(I6&lt;-1,$K$3,IF(I6&lt;0,$J$3,(IF(I6&lt;1,$I$3,(IF(I6&lt;2,$H$3,$G$3))))))</f>
        <v>0.25</v>
      </c>
      <c r="K6" s="57">
        <v>0.25</v>
      </c>
      <c r="L6" s="75">
        <f aca="true" t="shared" si="6" ref="L6:L69">J6-K6</f>
        <v>0</v>
      </c>
    </row>
    <row r="7" spans="1:12" ht="12.75">
      <c r="A7" s="9" t="s">
        <v>10</v>
      </c>
      <c r="B7" s="90" t="s">
        <v>11</v>
      </c>
      <c r="C7" s="53">
        <v>4310498.85706426</v>
      </c>
      <c r="D7" s="53">
        <v>8726</v>
      </c>
      <c r="E7" s="52">
        <f t="shared" si="0"/>
        <v>493.98336661291086</v>
      </c>
      <c r="F7" s="11">
        <f t="shared" si="3"/>
        <v>-259.9727960239739</v>
      </c>
      <c r="G7" s="11">
        <f t="shared" si="1"/>
        <v>67585.85467252274</v>
      </c>
      <c r="H7" s="11">
        <f t="shared" si="4"/>
        <v>589754167.8724334</v>
      </c>
      <c r="I7" s="10">
        <f t="shared" si="2"/>
        <v>-1.0270160114009863</v>
      </c>
      <c r="J7" s="86">
        <f t="shared" si="5"/>
        <v>0.3</v>
      </c>
      <c r="K7" s="57">
        <v>0.3</v>
      </c>
      <c r="L7" s="75">
        <f t="shared" si="6"/>
        <v>0</v>
      </c>
    </row>
    <row r="8" spans="1:12" ht="12.75">
      <c r="A8" s="9" t="s">
        <v>12</v>
      </c>
      <c r="B8" s="90" t="s">
        <v>13</v>
      </c>
      <c r="C8" s="53">
        <v>1358642.104666694</v>
      </c>
      <c r="D8" s="53">
        <v>2649</v>
      </c>
      <c r="E8" s="52">
        <f t="shared" si="0"/>
        <v>512.8886767333688</v>
      </c>
      <c r="F8" s="11">
        <f t="shared" si="3"/>
        <v>-241.06748590351594</v>
      </c>
      <c r="G8" s="11">
        <f t="shared" si="1"/>
        <v>58113.53275984186</v>
      </c>
      <c r="H8" s="11">
        <f t="shared" si="4"/>
        <v>153942748.28082108</v>
      </c>
      <c r="I8" s="10">
        <f t="shared" si="2"/>
        <v>-0.9523310578552278</v>
      </c>
      <c r="J8" s="86">
        <f t="shared" si="5"/>
        <v>0.25</v>
      </c>
      <c r="K8" s="57">
        <v>0.25</v>
      </c>
      <c r="L8" s="75">
        <f t="shared" si="6"/>
        <v>0</v>
      </c>
    </row>
    <row r="9" spans="1:12" ht="12.75">
      <c r="A9" s="9" t="s">
        <v>14</v>
      </c>
      <c r="B9" s="90" t="s">
        <v>15</v>
      </c>
      <c r="C9" s="53">
        <v>2282876.6273904876</v>
      </c>
      <c r="D9" s="53">
        <v>4973</v>
      </c>
      <c r="E9" s="52">
        <f t="shared" si="0"/>
        <v>459.0542182566836</v>
      </c>
      <c r="F9" s="11">
        <f t="shared" si="3"/>
        <v>-294.90194438020114</v>
      </c>
      <c r="G9" s="11">
        <f t="shared" si="1"/>
        <v>86967.15679922324</v>
      </c>
      <c r="H9" s="11">
        <f t="shared" si="4"/>
        <v>432487670.7625372</v>
      </c>
      <c r="I9" s="10">
        <f t="shared" si="2"/>
        <v>-1.1650027360702002</v>
      </c>
      <c r="J9" s="86">
        <f t="shared" si="5"/>
        <v>0.3</v>
      </c>
      <c r="K9" s="57">
        <v>0.3</v>
      </c>
      <c r="L9" s="75">
        <f t="shared" si="6"/>
        <v>0</v>
      </c>
    </row>
    <row r="10" spans="1:12" ht="12.75">
      <c r="A10" s="9" t="s">
        <v>16</v>
      </c>
      <c r="B10" s="90" t="s">
        <v>17</v>
      </c>
      <c r="C10" s="53">
        <v>729052.2814449869</v>
      </c>
      <c r="D10" s="53">
        <v>1392</v>
      </c>
      <c r="E10" s="52">
        <f t="shared" si="0"/>
        <v>523.7444550610538</v>
      </c>
      <c r="F10" s="11">
        <f t="shared" si="3"/>
        <v>-230.21170757583093</v>
      </c>
      <c r="G10" s="11">
        <f t="shared" si="1"/>
        <v>52997.43030497989</v>
      </c>
      <c r="H10" s="11">
        <f t="shared" si="4"/>
        <v>73772422.98453201</v>
      </c>
      <c r="I10" s="10">
        <f t="shared" si="2"/>
        <v>-0.9094455778001369</v>
      </c>
      <c r="J10" s="86">
        <f t="shared" si="5"/>
        <v>0.25</v>
      </c>
      <c r="K10" s="57">
        <v>0.25</v>
      </c>
      <c r="L10" s="75">
        <f t="shared" si="6"/>
        <v>0</v>
      </c>
    </row>
    <row r="11" spans="1:12" ht="12.75">
      <c r="A11" s="9" t="s">
        <v>18</v>
      </c>
      <c r="B11" s="88" t="s">
        <v>19</v>
      </c>
      <c r="C11" s="53">
        <v>7460204.721011652</v>
      </c>
      <c r="D11" s="53">
        <v>16015</v>
      </c>
      <c r="E11" s="52">
        <f t="shared" si="0"/>
        <v>465.8260831103123</v>
      </c>
      <c r="F11" s="11">
        <f t="shared" si="3"/>
        <v>-288.13007952657244</v>
      </c>
      <c r="G11" s="11">
        <f t="shared" si="1"/>
        <v>83018.94272798896</v>
      </c>
      <c r="H11" s="11">
        <f t="shared" si="4"/>
        <v>1329548367.7887433</v>
      </c>
      <c r="I11" s="10">
        <f t="shared" si="2"/>
        <v>-1.1382506537827946</v>
      </c>
      <c r="J11" s="86">
        <f t="shared" si="5"/>
        <v>0.3</v>
      </c>
      <c r="K11" s="57">
        <v>0.3</v>
      </c>
      <c r="L11" s="75">
        <f t="shared" si="6"/>
        <v>0</v>
      </c>
    </row>
    <row r="12" spans="1:12" ht="12.75">
      <c r="A12" s="9" t="s">
        <v>20</v>
      </c>
      <c r="B12" s="90" t="s">
        <v>21</v>
      </c>
      <c r="C12" s="53">
        <v>3259107.466029836</v>
      </c>
      <c r="D12" s="53">
        <v>5476</v>
      </c>
      <c r="E12" s="52">
        <f t="shared" si="0"/>
        <v>595.1620646511753</v>
      </c>
      <c r="F12" s="11">
        <f t="shared" si="3"/>
        <v>-158.7940979857094</v>
      </c>
      <c r="G12" s="11">
        <f t="shared" si="1"/>
        <v>25215.565555095083</v>
      </c>
      <c r="H12" s="11">
        <f t="shared" si="4"/>
        <v>138080436.97970068</v>
      </c>
      <c r="I12" s="10">
        <f t="shared" si="2"/>
        <v>-0.627312102041098</v>
      </c>
      <c r="J12" s="86">
        <f t="shared" si="5"/>
        <v>0.25</v>
      </c>
      <c r="K12" s="57">
        <v>0.25</v>
      </c>
      <c r="L12" s="75">
        <f t="shared" si="6"/>
        <v>0</v>
      </c>
    </row>
    <row r="13" spans="1:12" ht="12.75">
      <c r="A13" s="9" t="s">
        <v>22</v>
      </c>
      <c r="B13" s="90" t="s">
        <v>23</v>
      </c>
      <c r="C13" s="53">
        <v>1536213.697989474</v>
      </c>
      <c r="D13" s="53">
        <v>3555</v>
      </c>
      <c r="E13" s="52">
        <f t="shared" si="0"/>
        <v>432.1276225005553</v>
      </c>
      <c r="F13" s="11">
        <f t="shared" si="3"/>
        <v>-321.8285401363295</v>
      </c>
      <c r="G13" s="11">
        <f t="shared" si="1"/>
        <v>103573.60924628103</v>
      </c>
      <c r="H13" s="11">
        <f t="shared" si="4"/>
        <v>368204180.87052906</v>
      </c>
      <c r="I13" s="10">
        <f t="shared" si="2"/>
        <v>-1.2713755773713165</v>
      </c>
      <c r="J13" s="86">
        <f t="shared" si="5"/>
        <v>0.3</v>
      </c>
      <c r="K13" s="57">
        <v>0.3</v>
      </c>
      <c r="L13" s="75">
        <f t="shared" si="6"/>
        <v>0</v>
      </c>
    </row>
    <row r="14" spans="1:12" ht="12.75">
      <c r="A14" s="9" t="s">
        <v>24</v>
      </c>
      <c r="B14" s="90" t="s">
        <v>25</v>
      </c>
      <c r="C14" s="53">
        <v>3605106.8169786693</v>
      </c>
      <c r="D14" s="53">
        <v>6980</v>
      </c>
      <c r="E14" s="52">
        <f t="shared" si="0"/>
        <v>516.4909479912134</v>
      </c>
      <c r="F14" s="11">
        <f t="shared" si="3"/>
        <v>-237.46521464567138</v>
      </c>
      <c r="G14" s="11">
        <f t="shared" si="1"/>
        <v>56389.72816671478</v>
      </c>
      <c r="H14" s="11">
        <f t="shared" si="4"/>
        <v>393600302.60366917</v>
      </c>
      <c r="I14" s="10">
        <f t="shared" si="2"/>
        <v>-0.9381003755846307</v>
      </c>
      <c r="J14" s="86">
        <f t="shared" si="5"/>
        <v>0.25</v>
      </c>
      <c r="K14" s="57">
        <v>0.25</v>
      </c>
      <c r="L14" s="75">
        <f t="shared" si="6"/>
        <v>0</v>
      </c>
    </row>
    <row r="15" spans="1:12" ht="12.75">
      <c r="A15" s="9" t="s">
        <v>26</v>
      </c>
      <c r="B15" s="90" t="s">
        <v>27</v>
      </c>
      <c r="C15" s="53">
        <v>13042843.839621384</v>
      </c>
      <c r="D15" s="53">
        <v>11913</v>
      </c>
      <c r="E15" s="52">
        <f t="shared" si="0"/>
        <v>1094.8412523815482</v>
      </c>
      <c r="F15" s="11">
        <f t="shared" si="3"/>
        <v>340.88508974466345</v>
      </c>
      <c r="G15" s="11">
        <f t="shared" si="1"/>
        <v>116202.64441022725</v>
      </c>
      <c r="H15" s="11">
        <f t="shared" si="4"/>
        <v>1384322102.8590372</v>
      </c>
      <c r="I15" s="10">
        <f t="shared" si="2"/>
        <v>1.3466579987213234</v>
      </c>
      <c r="J15" s="86">
        <f t="shared" si="5"/>
        <v>0.15</v>
      </c>
      <c r="K15" s="57">
        <v>0.15</v>
      </c>
      <c r="L15" s="75">
        <f t="shared" si="6"/>
        <v>0</v>
      </c>
    </row>
    <row r="16" spans="1:12" ht="12.75">
      <c r="A16" s="9" t="s">
        <v>28</v>
      </c>
      <c r="B16" s="90" t="s">
        <v>29</v>
      </c>
      <c r="C16" s="53">
        <v>13585130.514153995</v>
      </c>
      <c r="D16" s="53">
        <v>11528</v>
      </c>
      <c r="E16" s="52">
        <f t="shared" si="0"/>
        <v>1178.4464359953154</v>
      </c>
      <c r="F16" s="11">
        <f t="shared" si="3"/>
        <v>424.4902733584306</v>
      </c>
      <c r="G16" s="11">
        <f t="shared" si="1"/>
        <v>180191.99217591513</v>
      </c>
      <c r="H16" s="11">
        <f t="shared" si="4"/>
        <v>2077253285.8039496</v>
      </c>
      <c r="I16" s="10">
        <f t="shared" si="2"/>
        <v>1.676938180035141</v>
      </c>
      <c r="J16" s="86">
        <f t="shared" si="5"/>
        <v>0.15</v>
      </c>
      <c r="K16" s="57">
        <v>0.15</v>
      </c>
      <c r="L16" s="75">
        <f t="shared" si="6"/>
        <v>0</v>
      </c>
    </row>
    <row r="17" spans="1:12" ht="12.75">
      <c r="A17" s="9" t="s">
        <v>30</v>
      </c>
      <c r="B17" s="90" t="s">
        <v>31</v>
      </c>
      <c r="C17" s="53">
        <v>4322885.917422673</v>
      </c>
      <c r="D17" s="53">
        <v>5773</v>
      </c>
      <c r="E17" s="52">
        <f t="shared" si="0"/>
        <v>748.8110024982977</v>
      </c>
      <c r="F17" s="11">
        <f t="shared" si="3"/>
        <v>-5.145160138587016</v>
      </c>
      <c r="G17" s="11">
        <f t="shared" si="1"/>
        <v>26.472672851704765</v>
      </c>
      <c r="H17" s="11">
        <f t="shared" si="4"/>
        <v>152826.7403728916</v>
      </c>
      <c r="I17" s="10">
        <f t="shared" si="2"/>
        <v>-0.020325826103219254</v>
      </c>
      <c r="J17" s="86">
        <f t="shared" si="5"/>
        <v>0.25</v>
      </c>
      <c r="K17" s="57">
        <v>0.25</v>
      </c>
      <c r="L17" s="75">
        <f t="shared" si="6"/>
        <v>0</v>
      </c>
    </row>
    <row r="18" spans="1:12" ht="12.75">
      <c r="A18" s="9" t="s">
        <v>32</v>
      </c>
      <c r="B18" s="90" t="s">
        <v>33</v>
      </c>
      <c r="C18" s="53">
        <v>423995.42897699913</v>
      </c>
      <c r="D18" s="53">
        <v>1061</v>
      </c>
      <c r="E18" s="52">
        <f t="shared" si="0"/>
        <v>399.6186889509888</v>
      </c>
      <c r="F18" s="11">
        <f t="shared" si="3"/>
        <v>-354.33747368589593</v>
      </c>
      <c r="G18" s="11">
        <f t="shared" si="1"/>
        <v>125555.045258103</v>
      </c>
      <c r="H18" s="11">
        <f t="shared" si="4"/>
        <v>133213903.01884729</v>
      </c>
      <c r="I18" s="10">
        <f t="shared" si="2"/>
        <v>-1.3998013041381148</v>
      </c>
      <c r="J18" s="86">
        <f t="shared" si="5"/>
        <v>0.3</v>
      </c>
      <c r="K18" s="57">
        <v>0.3</v>
      </c>
      <c r="L18" s="75">
        <f t="shared" si="6"/>
        <v>0</v>
      </c>
    </row>
    <row r="19" spans="1:12" ht="12.75">
      <c r="A19" s="9" t="s">
        <v>34</v>
      </c>
      <c r="B19" s="88" t="s">
        <v>35</v>
      </c>
      <c r="C19" s="53">
        <v>5428125.5424466105</v>
      </c>
      <c r="D19" s="53">
        <v>12936</v>
      </c>
      <c r="E19" s="52">
        <f t="shared" si="0"/>
        <v>419.6139102076848</v>
      </c>
      <c r="F19" s="11">
        <f t="shared" si="3"/>
        <v>-334.34225242919996</v>
      </c>
      <c r="G19" s="11">
        <f t="shared" si="1"/>
        <v>111784.74175943086</v>
      </c>
      <c r="H19" s="11">
        <f t="shared" si="4"/>
        <v>1446047419.3999977</v>
      </c>
      <c r="I19" s="10">
        <f t="shared" si="2"/>
        <v>-1.3208106839801563</v>
      </c>
      <c r="J19" s="86">
        <f t="shared" si="5"/>
        <v>0.3</v>
      </c>
      <c r="K19" s="57">
        <v>0.3</v>
      </c>
      <c r="L19" s="75">
        <f t="shared" si="6"/>
        <v>0</v>
      </c>
    </row>
    <row r="20" spans="1:12" ht="12.75">
      <c r="A20" s="9" t="s">
        <v>36</v>
      </c>
      <c r="B20" s="88" t="s">
        <v>37</v>
      </c>
      <c r="C20" s="53">
        <v>14460012.451891758</v>
      </c>
      <c r="D20" s="53">
        <v>24263</v>
      </c>
      <c r="E20" s="52">
        <f t="shared" si="0"/>
        <v>595.9696843709252</v>
      </c>
      <c r="F20" s="11">
        <f t="shared" si="3"/>
        <v>-157.9864782659596</v>
      </c>
      <c r="G20" s="11">
        <f t="shared" si="1"/>
        <v>24959.72731488052</v>
      </c>
      <c r="H20" s="11">
        <f t="shared" si="4"/>
        <v>605597863.8409461</v>
      </c>
      <c r="I20" s="10">
        <f t="shared" si="2"/>
        <v>-0.6241216205907628</v>
      </c>
      <c r="J20" s="86">
        <f t="shared" si="5"/>
        <v>0.25</v>
      </c>
      <c r="K20" s="57">
        <v>0.25</v>
      </c>
      <c r="L20" s="75">
        <f t="shared" si="6"/>
        <v>0</v>
      </c>
    </row>
    <row r="21" spans="1:12" ht="12.75">
      <c r="A21" s="9" t="s">
        <v>38</v>
      </c>
      <c r="B21" s="90" t="s">
        <v>39</v>
      </c>
      <c r="C21" s="53">
        <v>2014584.4208585261</v>
      </c>
      <c r="D21" s="53">
        <v>3113</v>
      </c>
      <c r="E21" s="52">
        <f t="shared" si="0"/>
        <v>647.1520786567704</v>
      </c>
      <c r="F21" s="11">
        <f t="shared" si="3"/>
        <v>-106.80408398011434</v>
      </c>
      <c r="G21" s="11">
        <f t="shared" si="1"/>
        <v>11407.112354831317</v>
      </c>
      <c r="H21" s="11">
        <f t="shared" si="4"/>
        <v>35510340.76058989</v>
      </c>
      <c r="I21" s="10">
        <f t="shared" si="2"/>
        <v>-0.42192685545636005</v>
      </c>
      <c r="J21" s="86">
        <f t="shared" si="5"/>
        <v>0.25</v>
      </c>
      <c r="K21" s="57">
        <v>0.25</v>
      </c>
      <c r="L21" s="75">
        <f t="shared" si="6"/>
        <v>0</v>
      </c>
    </row>
    <row r="22" spans="1:12" ht="12.75">
      <c r="A22" s="9" t="s">
        <v>40</v>
      </c>
      <c r="B22" s="90" t="s">
        <v>41</v>
      </c>
      <c r="C22" s="53">
        <v>3589083.266353663</v>
      </c>
      <c r="D22" s="53">
        <v>6264</v>
      </c>
      <c r="E22" s="52">
        <f t="shared" si="0"/>
        <v>572.9698701075451</v>
      </c>
      <c r="F22" s="11">
        <f t="shared" si="3"/>
        <v>-180.9862925293396</v>
      </c>
      <c r="G22" s="11">
        <f t="shared" si="1"/>
        <v>32756.03808351569</v>
      </c>
      <c r="H22" s="11">
        <f t="shared" si="4"/>
        <v>205183822.55514228</v>
      </c>
      <c r="I22" s="10">
        <f t="shared" si="2"/>
        <v>-0.7149818100759803</v>
      </c>
      <c r="J22" s="86">
        <f t="shared" si="5"/>
        <v>0.25</v>
      </c>
      <c r="K22" s="57">
        <v>0.25</v>
      </c>
      <c r="L22" s="75">
        <f t="shared" si="6"/>
        <v>0</v>
      </c>
    </row>
    <row r="23" spans="1:12" ht="12.75">
      <c r="A23" s="9" t="s">
        <v>42</v>
      </c>
      <c r="B23" s="90" t="s">
        <v>43</v>
      </c>
      <c r="C23" s="53">
        <v>4706323.212314179</v>
      </c>
      <c r="D23" s="53">
        <v>7631</v>
      </c>
      <c r="E23" s="52">
        <f t="shared" si="0"/>
        <v>616.7374147967736</v>
      </c>
      <c r="F23" s="11">
        <f t="shared" si="3"/>
        <v>-137.21874784011118</v>
      </c>
      <c r="G23" s="11">
        <f t="shared" si="1"/>
        <v>18828.984758808016</v>
      </c>
      <c r="H23" s="11">
        <f t="shared" si="4"/>
        <v>143683982.69446397</v>
      </c>
      <c r="I23" s="10">
        <f t="shared" si="2"/>
        <v>-0.5420792223321432</v>
      </c>
      <c r="J23" s="86">
        <f t="shared" si="5"/>
        <v>0.25</v>
      </c>
      <c r="K23" s="57">
        <v>0.25</v>
      </c>
      <c r="L23" s="75">
        <f t="shared" si="6"/>
        <v>0</v>
      </c>
    </row>
    <row r="24" spans="1:12" ht="12.75">
      <c r="A24" s="9" t="s">
        <v>44</v>
      </c>
      <c r="B24" s="90" t="s">
        <v>45</v>
      </c>
      <c r="C24" s="53">
        <v>10758066.953363128</v>
      </c>
      <c r="D24" s="53">
        <v>9359</v>
      </c>
      <c r="E24" s="52">
        <f t="shared" si="0"/>
        <v>1149.4889361430846</v>
      </c>
      <c r="F24" s="11">
        <f t="shared" si="3"/>
        <v>395.5327735061999</v>
      </c>
      <c r="G24" s="11">
        <f t="shared" si="1"/>
        <v>156446.1749175068</v>
      </c>
      <c r="H24" s="11">
        <f t="shared" si="4"/>
        <v>1464179751.0529463</v>
      </c>
      <c r="I24" s="10">
        <f t="shared" si="2"/>
        <v>1.5625423030309942</v>
      </c>
      <c r="J24" s="86">
        <f t="shared" si="5"/>
        <v>0.15</v>
      </c>
      <c r="K24" s="57">
        <v>0.15</v>
      </c>
      <c r="L24" s="75">
        <f t="shared" si="6"/>
        <v>0</v>
      </c>
    </row>
    <row r="25" spans="1:12" ht="12.75">
      <c r="A25" s="9" t="s">
        <v>46</v>
      </c>
      <c r="B25" s="90" t="s">
        <v>47</v>
      </c>
      <c r="C25" s="53">
        <v>1337515.1054606845</v>
      </c>
      <c r="D25" s="53">
        <v>2515</v>
      </c>
      <c r="E25" s="52">
        <f t="shared" si="0"/>
        <v>531.8151512766141</v>
      </c>
      <c r="F25" s="11">
        <f t="shared" si="3"/>
        <v>-222.14101136027068</v>
      </c>
      <c r="G25" s="11">
        <f t="shared" si="1"/>
        <v>49346.62892816391</v>
      </c>
      <c r="H25" s="11">
        <f t="shared" si="4"/>
        <v>124106771.75433223</v>
      </c>
      <c r="I25" s="10">
        <f t="shared" si="2"/>
        <v>-0.8775624947879845</v>
      </c>
      <c r="J25" s="86">
        <f t="shared" si="5"/>
        <v>0.25</v>
      </c>
      <c r="K25" s="57">
        <v>0.3</v>
      </c>
      <c r="L25" s="75">
        <f t="shared" si="6"/>
        <v>-0.04999999999999999</v>
      </c>
    </row>
    <row r="26" spans="1:12" ht="12.75">
      <c r="A26" s="9" t="s">
        <v>48</v>
      </c>
      <c r="B26" s="88" t="s">
        <v>49</v>
      </c>
      <c r="C26" s="53">
        <v>11794379.032111399</v>
      </c>
      <c r="D26" s="53">
        <v>18297</v>
      </c>
      <c r="E26" s="52">
        <f t="shared" si="0"/>
        <v>644.6072597754495</v>
      </c>
      <c r="F26" s="11">
        <f t="shared" si="3"/>
        <v>-109.34890286143525</v>
      </c>
      <c r="G26" s="11">
        <f t="shared" si="1"/>
        <v>11957.182556999602</v>
      </c>
      <c r="H26" s="11">
        <f t="shared" si="4"/>
        <v>218780569.2454217</v>
      </c>
      <c r="I26" s="10">
        <f t="shared" si="2"/>
        <v>-0.4319800986310463</v>
      </c>
      <c r="J26" s="86">
        <f t="shared" si="5"/>
        <v>0.25</v>
      </c>
      <c r="K26" s="57">
        <v>0.25</v>
      </c>
      <c r="L26" s="75">
        <f t="shared" si="6"/>
        <v>0</v>
      </c>
    </row>
    <row r="27" spans="1:12" ht="12.75">
      <c r="A27" s="9" t="s">
        <v>50</v>
      </c>
      <c r="B27" s="90" t="s">
        <v>51</v>
      </c>
      <c r="C27" s="53">
        <v>1000792.6083704521</v>
      </c>
      <c r="D27" s="53">
        <v>2667</v>
      </c>
      <c r="E27" s="52">
        <f t="shared" si="0"/>
        <v>375.25032184868843</v>
      </c>
      <c r="F27" s="11">
        <f t="shared" si="3"/>
        <v>-378.7058407881963</v>
      </c>
      <c r="G27" s="11">
        <f t="shared" si="1"/>
        <v>143418.1138470947</v>
      </c>
      <c r="H27" s="11">
        <f t="shared" si="4"/>
        <v>382496109.6302016</v>
      </c>
      <c r="I27" s="10">
        <f t="shared" si="2"/>
        <v>-1.4960679272945303</v>
      </c>
      <c r="J27" s="86">
        <f t="shared" si="5"/>
        <v>0.3</v>
      </c>
      <c r="K27" s="57">
        <v>0.3</v>
      </c>
      <c r="L27" s="75">
        <f t="shared" si="6"/>
        <v>0</v>
      </c>
    </row>
    <row r="28" spans="1:12" ht="12.75">
      <c r="A28" s="9" t="s">
        <v>52</v>
      </c>
      <c r="B28" s="90" t="s">
        <v>53</v>
      </c>
      <c r="C28" s="53">
        <v>2488572.009559863</v>
      </c>
      <c r="D28" s="53">
        <v>7361</v>
      </c>
      <c r="E28" s="52">
        <f t="shared" si="0"/>
        <v>338.07526281209925</v>
      </c>
      <c r="F28" s="11">
        <f t="shared" si="3"/>
        <v>-415.8808998247855</v>
      </c>
      <c r="G28" s="11">
        <f t="shared" si="1"/>
        <v>172956.92283907326</v>
      </c>
      <c r="H28" s="11">
        <f t="shared" si="4"/>
        <v>1273135909.0184183</v>
      </c>
      <c r="I28" s="10">
        <f t="shared" si="2"/>
        <v>-1.64292706578621</v>
      </c>
      <c r="J28" s="86">
        <f t="shared" si="5"/>
        <v>0.3</v>
      </c>
      <c r="K28" s="57">
        <v>0.3</v>
      </c>
      <c r="L28" s="75">
        <f t="shared" si="6"/>
        <v>0</v>
      </c>
    </row>
    <row r="29" spans="1:12" ht="12.75">
      <c r="A29" s="9" t="s">
        <v>54</v>
      </c>
      <c r="B29" s="87" t="s">
        <v>55</v>
      </c>
      <c r="C29" s="54">
        <v>39231627.678179145</v>
      </c>
      <c r="D29" s="54">
        <v>91913</v>
      </c>
      <c r="E29" s="52">
        <f t="shared" si="0"/>
        <v>426.8343724846229</v>
      </c>
      <c r="F29" s="11">
        <f t="shared" si="3"/>
        <v>-327.12179015226184</v>
      </c>
      <c r="G29" s="11">
        <f t="shared" si="1"/>
        <v>107008.66559242042</v>
      </c>
      <c r="H29" s="11">
        <f t="shared" si="4"/>
        <v>9835487480.596138</v>
      </c>
      <c r="I29" s="10">
        <f t="shared" si="2"/>
        <v>-1.292286428821365</v>
      </c>
      <c r="J29" s="86">
        <f t="shared" si="5"/>
        <v>0.3</v>
      </c>
      <c r="K29" s="57">
        <v>0.3</v>
      </c>
      <c r="L29" s="75">
        <f t="shared" si="6"/>
        <v>0</v>
      </c>
    </row>
    <row r="30" spans="1:12" ht="12.75">
      <c r="A30" s="9" t="s">
        <v>56</v>
      </c>
      <c r="B30" s="90" t="s">
        <v>57</v>
      </c>
      <c r="C30" s="53">
        <v>7817819.961778835</v>
      </c>
      <c r="D30" s="53">
        <v>22632</v>
      </c>
      <c r="E30" s="52">
        <f t="shared" si="0"/>
        <v>345.43212980641727</v>
      </c>
      <c r="F30" s="11">
        <f t="shared" si="3"/>
        <v>-408.5240328304675</v>
      </c>
      <c r="G30" s="11">
        <f t="shared" si="1"/>
        <v>166891.8854000689</v>
      </c>
      <c r="H30" s="11">
        <f t="shared" si="4"/>
        <v>3777097150.374359</v>
      </c>
      <c r="I30" s="10">
        <f t="shared" si="2"/>
        <v>-1.6138639472120062</v>
      </c>
      <c r="J30" s="86">
        <f t="shared" si="5"/>
        <v>0.3</v>
      </c>
      <c r="K30" s="57">
        <v>0.3</v>
      </c>
      <c r="L30" s="75">
        <f t="shared" si="6"/>
        <v>0</v>
      </c>
    </row>
    <row r="31" spans="1:12" ht="12.75">
      <c r="A31" s="9" t="s">
        <v>58</v>
      </c>
      <c r="B31" s="88" t="s">
        <v>59</v>
      </c>
      <c r="C31" s="53">
        <v>14486600.262209795</v>
      </c>
      <c r="D31" s="53">
        <v>21049</v>
      </c>
      <c r="E31" s="52">
        <f t="shared" si="0"/>
        <v>688.2322325150741</v>
      </c>
      <c r="F31" s="11">
        <f t="shared" si="3"/>
        <v>-65.72393012181067</v>
      </c>
      <c r="G31" s="11">
        <f t="shared" si="1"/>
        <v>4319.634990656652</v>
      </c>
      <c r="H31" s="11">
        <f t="shared" si="4"/>
        <v>90923996.91833186</v>
      </c>
      <c r="I31" s="10">
        <f t="shared" si="2"/>
        <v>-0.2596407377988677</v>
      </c>
      <c r="J31" s="86">
        <f t="shared" si="5"/>
        <v>0.25</v>
      </c>
      <c r="K31" s="57">
        <v>0.25</v>
      </c>
      <c r="L31" s="75">
        <f t="shared" si="6"/>
        <v>0</v>
      </c>
    </row>
    <row r="32" spans="1:12" ht="12.75">
      <c r="A32" s="9" t="s">
        <v>60</v>
      </c>
      <c r="B32" s="90" t="s">
        <v>61</v>
      </c>
      <c r="C32" s="53">
        <v>2225712.529996969</v>
      </c>
      <c r="D32" s="53">
        <v>3959</v>
      </c>
      <c r="E32" s="52">
        <f t="shared" si="0"/>
        <v>562.1905860058017</v>
      </c>
      <c r="F32" s="11">
        <f t="shared" si="3"/>
        <v>-191.76557663108304</v>
      </c>
      <c r="G32" s="11">
        <f t="shared" si="1"/>
        <v>36774.03638065178</v>
      </c>
      <c r="H32" s="11">
        <f t="shared" si="4"/>
        <v>145588410.03100038</v>
      </c>
      <c r="I32" s="10">
        <f t="shared" si="2"/>
        <v>-0.7575651016097211</v>
      </c>
      <c r="J32" s="86">
        <f t="shared" si="5"/>
        <v>0.25</v>
      </c>
      <c r="K32" s="57">
        <v>0.25</v>
      </c>
      <c r="L32" s="75">
        <f t="shared" si="6"/>
        <v>0</v>
      </c>
    </row>
    <row r="33" spans="1:12" ht="12.75">
      <c r="A33" s="9" t="s">
        <v>62</v>
      </c>
      <c r="B33" s="90" t="s">
        <v>63</v>
      </c>
      <c r="C33" s="53">
        <v>1606446.75758613</v>
      </c>
      <c r="D33" s="53">
        <v>2848</v>
      </c>
      <c r="E33" s="52">
        <f t="shared" si="0"/>
        <v>564.0613615119838</v>
      </c>
      <c r="F33" s="11">
        <f t="shared" si="3"/>
        <v>-189.89480112490094</v>
      </c>
      <c r="G33" s="11">
        <f t="shared" si="1"/>
        <v>36060.03549426568</v>
      </c>
      <c r="H33" s="11">
        <f t="shared" si="4"/>
        <v>102698981.08766866</v>
      </c>
      <c r="I33" s="10">
        <f t="shared" si="2"/>
        <v>-0.7501746498856544</v>
      </c>
      <c r="J33" s="86">
        <f t="shared" si="5"/>
        <v>0.25</v>
      </c>
      <c r="K33" s="57">
        <v>0.25</v>
      </c>
      <c r="L33" s="75">
        <f t="shared" si="6"/>
        <v>0</v>
      </c>
    </row>
    <row r="34" spans="1:12" ht="12.75">
      <c r="A34" s="9" t="s">
        <v>64</v>
      </c>
      <c r="B34" s="90" t="s">
        <v>65</v>
      </c>
      <c r="C34" s="53">
        <v>5510344.429251276</v>
      </c>
      <c r="D34" s="53">
        <v>7394</v>
      </c>
      <c r="E34" s="52">
        <f t="shared" si="0"/>
        <v>745.2453921086388</v>
      </c>
      <c r="F34" s="11">
        <f t="shared" si="3"/>
        <v>-8.710770528245916</v>
      </c>
      <c r="G34" s="11">
        <f t="shared" si="1"/>
        <v>75.87752319575765</v>
      </c>
      <c r="H34" s="11">
        <f t="shared" si="4"/>
        <v>561038.406509432</v>
      </c>
      <c r="I34" s="10">
        <f t="shared" si="2"/>
        <v>-0.03441168053338704</v>
      </c>
      <c r="J34" s="86">
        <f t="shared" si="5"/>
        <v>0.25</v>
      </c>
      <c r="K34" s="57">
        <v>0.2</v>
      </c>
      <c r="L34" s="75">
        <f t="shared" si="6"/>
        <v>0.04999999999999999</v>
      </c>
    </row>
    <row r="35" spans="1:12" ht="12.75">
      <c r="A35" s="9" t="s">
        <v>66</v>
      </c>
      <c r="B35" s="90" t="s">
        <v>67</v>
      </c>
      <c r="C35" s="53">
        <v>1514296.113373932</v>
      </c>
      <c r="D35" s="53">
        <v>2973</v>
      </c>
      <c r="E35" s="52">
        <f t="shared" si="0"/>
        <v>509.34951677562464</v>
      </c>
      <c r="F35" s="11">
        <f t="shared" si="3"/>
        <v>-244.60664586126012</v>
      </c>
      <c r="G35" s="11">
        <f t="shared" si="1"/>
        <v>59832.411199495924</v>
      </c>
      <c r="H35" s="11">
        <f t="shared" si="4"/>
        <v>177881758.49610138</v>
      </c>
      <c r="I35" s="10">
        <f t="shared" si="2"/>
        <v>-0.9663124205174093</v>
      </c>
      <c r="J35" s="86">
        <f t="shared" si="5"/>
        <v>0.25</v>
      </c>
      <c r="K35" s="57">
        <v>0.3</v>
      </c>
      <c r="L35" s="75">
        <f t="shared" si="6"/>
        <v>-0.04999999999999999</v>
      </c>
    </row>
    <row r="36" spans="1:12" ht="12.75">
      <c r="A36" s="9" t="s">
        <v>68</v>
      </c>
      <c r="B36" s="90" t="s">
        <v>69</v>
      </c>
      <c r="C36" s="53">
        <v>15740171.86290401</v>
      </c>
      <c r="D36" s="53">
        <v>9135</v>
      </c>
      <c r="E36" s="52">
        <f t="shared" si="0"/>
        <v>1723.062053957746</v>
      </c>
      <c r="F36" s="11">
        <f t="shared" si="3"/>
        <v>969.1058913208612</v>
      </c>
      <c r="G36" s="11">
        <f t="shared" si="1"/>
        <v>939166.2285928009</v>
      </c>
      <c r="H36" s="11">
        <f t="shared" si="4"/>
        <v>8579283498.195236</v>
      </c>
      <c r="I36" s="10">
        <f t="shared" si="2"/>
        <v>3.828428521566411</v>
      </c>
      <c r="J36" s="86">
        <f t="shared" si="5"/>
        <v>0.1</v>
      </c>
      <c r="K36" s="57">
        <v>0.1</v>
      </c>
      <c r="L36" s="75">
        <f t="shared" si="6"/>
        <v>0</v>
      </c>
    </row>
    <row r="37" spans="1:12" ht="12.75">
      <c r="A37" s="9" t="s">
        <v>70</v>
      </c>
      <c r="B37" s="90" t="s">
        <v>71</v>
      </c>
      <c r="C37" s="53">
        <v>5472706.4170018</v>
      </c>
      <c r="D37" s="53">
        <v>9075</v>
      </c>
      <c r="E37" s="52">
        <f aca="true" t="shared" si="7" ref="E37:E68">C37/D37</f>
        <v>603.0530487054325</v>
      </c>
      <c r="F37" s="11">
        <f t="shared" si="3"/>
        <v>-150.90311393145225</v>
      </c>
      <c r="G37" s="11">
        <f t="shared" si="1"/>
        <v>22771.74979420886</v>
      </c>
      <c r="H37" s="11">
        <f t="shared" si="4"/>
        <v>206653629.3824454</v>
      </c>
      <c r="I37" s="10">
        <f t="shared" si="2"/>
        <v>-0.5961389674155634</v>
      </c>
      <c r="J37" s="86">
        <f t="shared" si="5"/>
        <v>0.25</v>
      </c>
      <c r="K37" s="57">
        <v>0.25</v>
      </c>
      <c r="L37" s="75">
        <f t="shared" si="6"/>
        <v>0</v>
      </c>
    </row>
    <row r="38" spans="1:12" ht="12.75">
      <c r="A38" s="9" t="s">
        <v>72</v>
      </c>
      <c r="B38" s="88" t="s">
        <v>73</v>
      </c>
      <c r="C38" s="53">
        <v>11137636.761862138</v>
      </c>
      <c r="D38" s="53">
        <v>21541</v>
      </c>
      <c r="E38" s="52">
        <f t="shared" si="7"/>
        <v>517.0436266590287</v>
      </c>
      <c r="F38" s="11">
        <f t="shared" si="3"/>
        <v>-236.912535977856</v>
      </c>
      <c r="G38" s="11">
        <f t="shared" si="1"/>
        <v>56127.54970345892</v>
      </c>
      <c r="H38" s="11">
        <f t="shared" si="4"/>
        <v>1209043548.1622086</v>
      </c>
      <c r="I38" s="10">
        <f t="shared" si="2"/>
        <v>-0.935917032366851</v>
      </c>
      <c r="J38" s="86">
        <f t="shared" si="5"/>
        <v>0.25</v>
      </c>
      <c r="K38" s="57">
        <v>0.25</v>
      </c>
      <c r="L38" s="75">
        <f t="shared" si="6"/>
        <v>0</v>
      </c>
    </row>
    <row r="39" spans="1:12" ht="12.75">
      <c r="A39" s="9" t="s">
        <v>74</v>
      </c>
      <c r="B39" s="90" t="s">
        <v>75</v>
      </c>
      <c r="C39" s="53">
        <v>6114659.318949989</v>
      </c>
      <c r="D39" s="53">
        <v>8993</v>
      </c>
      <c r="E39" s="52">
        <f t="shared" si="7"/>
        <v>679.9354296619581</v>
      </c>
      <c r="F39" s="11">
        <f t="shared" si="3"/>
        <v>-74.02073297492666</v>
      </c>
      <c r="G39" s="11">
        <f t="shared" si="1"/>
        <v>5479.0689101453945</v>
      </c>
      <c r="H39" s="11">
        <f t="shared" si="4"/>
        <v>49273266.70893753</v>
      </c>
      <c r="I39" s="10">
        <f t="shared" si="2"/>
        <v>-0.292417049412648</v>
      </c>
      <c r="J39" s="86">
        <f t="shared" si="5"/>
        <v>0.25</v>
      </c>
      <c r="K39" s="57">
        <v>0.25</v>
      </c>
      <c r="L39" s="75">
        <f t="shared" si="6"/>
        <v>0</v>
      </c>
    </row>
    <row r="40" spans="1:12" ht="12.75">
      <c r="A40" s="9" t="s">
        <v>76</v>
      </c>
      <c r="B40" s="90" t="s">
        <v>77</v>
      </c>
      <c r="C40" s="53">
        <v>11113124.174713243</v>
      </c>
      <c r="D40" s="53">
        <v>10090</v>
      </c>
      <c r="E40" s="52">
        <f t="shared" si="7"/>
        <v>1101.3998190994294</v>
      </c>
      <c r="F40" s="11">
        <f t="shared" si="3"/>
        <v>347.4436564625446</v>
      </c>
      <c r="G40" s="11">
        <f t="shared" si="1"/>
        <v>120717.09441606271</v>
      </c>
      <c r="H40" s="11">
        <f t="shared" si="4"/>
        <v>1218035482.6580727</v>
      </c>
      <c r="I40" s="10">
        <f t="shared" si="2"/>
        <v>1.372567452072298</v>
      </c>
      <c r="J40" s="86">
        <f t="shared" si="5"/>
        <v>0.15</v>
      </c>
      <c r="K40" s="57">
        <v>0.15</v>
      </c>
      <c r="L40" s="75">
        <f t="shared" si="6"/>
        <v>0</v>
      </c>
    </row>
    <row r="41" spans="1:12" ht="12.75">
      <c r="A41" s="9" t="s">
        <v>78</v>
      </c>
      <c r="B41" s="90" t="s">
        <v>79</v>
      </c>
      <c r="C41" s="53">
        <v>2982058.7423947062</v>
      </c>
      <c r="D41" s="53">
        <v>7274</v>
      </c>
      <c r="E41" s="52">
        <f t="shared" si="7"/>
        <v>409.9613338458491</v>
      </c>
      <c r="F41" s="11">
        <f t="shared" si="3"/>
        <v>-343.9948287910357</v>
      </c>
      <c r="G41" s="11">
        <f t="shared" si="1"/>
        <v>118332.44223497395</v>
      </c>
      <c r="H41" s="11">
        <f t="shared" si="4"/>
        <v>860750184.8172005</v>
      </c>
      <c r="I41" s="10">
        <f t="shared" si="2"/>
        <v>-1.358942944841642</v>
      </c>
      <c r="J41" s="86">
        <f t="shared" si="5"/>
        <v>0.3</v>
      </c>
      <c r="K41" s="57">
        <v>0.3</v>
      </c>
      <c r="L41" s="75">
        <f t="shared" si="6"/>
        <v>0</v>
      </c>
    </row>
    <row r="42" spans="1:12" ht="12.75">
      <c r="A42" s="9" t="s">
        <v>80</v>
      </c>
      <c r="B42" s="90" t="s">
        <v>81</v>
      </c>
      <c r="C42" s="53">
        <v>5771332.005722314</v>
      </c>
      <c r="D42" s="53">
        <v>8216</v>
      </c>
      <c r="E42" s="52">
        <f t="shared" si="7"/>
        <v>702.4503414949263</v>
      </c>
      <c r="F42" s="11">
        <f t="shared" si="3"/>
        <v>-51.50582114195845</v>
      </c>
      <c r="G42" s="11">
        <f t="shared" si="1"/>
        <v>2652.849611507414</v>
      </c>
      <c r="H42" s="11">
        <f t="shared" si="4"/>
        <v>21795812.408144914</v>
      </c>
      <c r="I42" s="10">
        <f t="shared" si="2"/>
        <v>-0.2034724548189601</v>
      </c>
      <c r="J42" s="86">
        <f t="shared" si="5"/>
        <v>0.25</v>
      </c>
      <c r="K42" s="57">
        <v>0.25</v>
      </c>
      <c r="L42" s="75">
        <f t="shared" si="6"/>
        <v>0</v>
      </c>
    </row>
    <row r="43" spans="1:12" ht="12.75">
      <c r="A43" s="9" t="s">
        <v>82</v>
      </c>
      <c r="B43" s="90" t="s">
        <v>83</v>
      </c>
      <c r="C43" s="53">
        <v>2801292.302494505</v>
      </c>
      <c r="D43" s="53">
        <v>5620</v>
      </c>
      <c r="E43" s="52">
        <f t="shared" si="7"/>
        <v>498.4505876324742</v>
      </c>
      <c r="F43" s="11">
        <f t="shared" si="3"/>
        <v>-255.50557500441056</v>
      </c>
      <c r="G43" s="11">
        <f t="shared" si="1"/>
        <v>65283.09885833447</v>
      </c>
      <c r="H43" s="11">
        <f t="shared" si="4"/>
        <v>366891015.5838397</v>
      </c>
      <c r="I43" s="10">
        <f t="shared" si="2"/>
        <v>-1.0093683667869109</v>
      </c>
      <c r="J43" s="86">
        <f t="shared" si="5"/>
        <v>0.3</v>
      </c>
      <c r="K43" s="57">
        <v>0.3</v>
      </c>
      <c r="L43" s="75">
        <f t="shared" si="6"/>
        <v>0</v>
      </c>
    </row>
    <row r="44" spans="1:12" ht="12.75">
      <c r="A44" s="9" t="s">
        <v>84</v>
      </c>
      <c r="B44" s="90" t="s">
        <v>85</v>
      </c>
      <c r="C44" s="53">
        <v>1131531.603648353</v>
      </c>
      <c r="D44" s="53">
        <v>2224</v>
      </c>
      <c r="E44" s="52">
        <f t="shared" si="7"/>
        <v>508.7821958850508</v>
      </c>
      <c r="F44" s="11">
        <f t="shared" si="3"/>
        <v>-245.17396675183397</v>
      </c>
      <c r="G44" s="11">
        <f t="shared" si="1"/>
        <v>60110.27397282939</v>
      </c>
      <c r="H44" s="11">
        <f t="shared" si="4"/>
        <v>133685249.31557256</v>
      </c>
      <c r="I44" s="10">
        <f t="shared" si="2"/>
        <v>-0.9685536074690159</v>
      </c>
      <c r="J44" s="86">
        <f t="shared" si="5"/>
        <v>0.25</v>
      </c>
      <c r="K44" s="57">
        <v>0.25</v>
      </c>
      <c r="L44" s="75">
        <f t="shared" si="6"/>
        <v>0</v>
      </c>
    </row>
    <row r="45" spans="1:12" ht="12.75">
      <c r="A45" s="9" t="s">
        <v>86</v>
      </c>
      <c r="B45" s="90" t="s">
        <v>87</v>
      </c>
      <c r="C45" s="53">
        <v>1498261.8597333797</v>
      </c>
      <c r="D45" s="53">
        <v>2344</v>
      </c>
      <c r="E45" s="52">
        <f t="shared" si="7"/>
        <v>639.1902131968343</v>
      </c>
      <c r="F45" s="11">
        <f t="shared" si="3"/>
        <v>-114.76594944005046</v>
      </c>
      <c r="G45" s="11">
        <f t="shared" si="1"/>
        <v>13171.22315087622</v>
      </c>
      <c r="H45" s="11">
        <f t="shared" si="4"/>
        <v>30873347.06565386</v>
      </c>
      <c r="I45" s="10">
        <f t="shared" si="2"/>
        <v>-0.45338000529754885</v>
      </c>
      <c r="J45" s="86">
        <f t="shared" si="5"/>
        <v>0.25</v>
      </c>
      <c r="K45" s="57">
        <v>0.25</v>
      </c>
      <c r="L45" s="75">
        <f t="shared" si="6"/>
        <v>0</v>
      </c>
    </row>
    <row r="46" spans="1:12" ht="12.75">
      <c r="A46" s="9" t="s">
        <v>88</v>
      </c>
      <c r="B46" s="87" t="s">
        <v>89</v>
      </c>
      <c r="C46" s="54">
        <v>42350346.553355604</v>
      </c>
      <c r="D46" s="54">
        <v>60804</v>
      </c>
      <c r="E46" s="52">
        <f t="shared" si="7"/>
        <v>696.505929763759</v>
      </c>
      <c r="F46" s="11">
        <f t="shared" si="3"/>
        <v>-57.45023287312574</v>
      </c>
      <c r="G46" s="11">
        <f t="shared" si="1"/>
        <v>3300.5292571763775</v>
      </c>
      <c r="H46" s="11">
        <f t="shared" si="4"/>
        <v>200685380.95335245</v>
      </c>
      <c r="I46" s="10">
        <f t="shared" si="2"/>
        <v>-0.22695570429597722</v>
      </c>
      <c r="J46" s="86">
        <f t="shared" si="5"/>
        <v>0.25</v>
      </c>
      <c r="K46" s="57">
        <v>0.25</v>
      </c>
      <c r="L46" s="75">
        <f t="shared" si="6"/>
        <v>0</v>
      </c>
    </row>
    <row r="47" spans="1:12" ht="12.75">
      <c r="A47" s="9" t="s">
        <v>90</v>
      </c>
      <c r="B47" s="90" t="s">
        <v>91</v>
      </c>
      <c r="C47" s="53">
        <v>14775541.968107354</v>
      </c>
      <c r="D47" s="53">
        <v>23706</v>
      </c>
      <c r="E47" s="52">
        <f t="shared" si="7"/>
        <v>623.2827962586414</v>
      </c>
      <c r="F47" s="11">
        <f t="shared" si="3"/>
        <v>-130.67336637824337</v>
      </c>
      <c r="G47" s="11">
        <f t="shared" si="1"/>
        <v>17075.528680622625</v>
      </c>
      <c r="H47" s="11">
        <f t="shared" si="4"/>
        <v>404792482.90283996</v>
      </c>
      <c r="I47" s="10">
        <f t="shared" si="2"/>
        <v>-0.5162218570044051</v>
      </c>
      <c r="J47" s="86">
        <f t="shared" si="5"/>
        <v>0.25</v>
      </c>
      <c r="K47" s="57">
        <v>0.25</v>
      </c>
      <c r="L47" s="75">
        <f t="shared" si="6"/>
        <v>0</v>
      </c>
    </row>
    <row r="48" spans="1:12" ht="12.75">
      <c r="A48" s="9" t="s">
        <v>92</v>
      </c>
      <c r="B48" s="87" t="s">
        <v>93</v>
      </c>
      <c r="C48" s="54">
        <v>11871389.632460814</v>
      </c>
      <c r="D48" s="54">
        <v>23500</v>
      </c>
      <c r="E48" s="52">
        <f t="shared" si="7"/>
        <v>505.1655162749283</v>
      </c>
      <c r="F48" s="11">
        <f t="shared" si="3"/>
        <v>-248.79064636195648</v>
      </c>
      <c r="G48" s="11">
        <f t="shared" si="1"/>
        <v>61896.78571720009</v>
      </c>
      <c r="H48" s="11">
        <f t="shared" si="4"/>
        <v>1454574464.354202</v>
      </c>
      <c r="I48" s="10">
        <f t="shared" si="2"/>
        <v>-0.9828412095739714</v>
      </c>
      <c r="J48" s="86">
        <f t="shared" si="5"/>
        <v>0.25</v>
      </c>
      <c r="K48" s="57">
        <v>0.25</v>
      </c>
      <c r="L48" s="75">
        <f t="shared" si="6"/>
        <v>0</v>
      </c>
    </row>
    <row r="49" spans="1:12" ht="12.75">
      <c r="A49" s="9" t="s">
        <v>94</v>
      </c>
      <c r="B49" s="90" t="s">
        <v>95</v>
      </c>
      <c r="C49" s="53">
        <v>2140514.7680119434</v>
      </c>
      <c r="D49" s="53">
        <v>4594</v>
      </c>
      <c r="E49" s="52">
        <f t="shared" si="7"/>
        <v>465.9370413608932</v>
      </c>
      <c r="F49" s="11">
        <f t="shared" si="3"/>
        <v>-288.01912127599155</v>
      </c>
      <c r="G49" s="11">
        <f t="shared" si="1"/>
        <v>82955.01422059433</v>
      </c>
      <c r="H49" s="11">
        <f t="shared" si="4"/>
        <v>381095335.3294103</v>
      </c>
      <c r="I49" s="10">
        <f t="shared" si="2"/>
        <v>-1.1378123159963551</v>
      </c>
      <c r="J49" s="86">
        <f t="shared" si="5"/>
        <v>0.3</v>
      </c>
      <c r="K49" s="57">
        <v>0.3</v>
      </c>
      <c r="L49" s="75">
        <f t="shared" si="6"/>
        <v>0</v>
      </c>
    </row>
    <row r="50" spans="1:12" ht="12.75">
      <c r="A50" s="9" t="s">
        <v>96</v>
      </c>
      <c r="B50" s="87" t="s">
        <v>97</v>
      </c>
      <c r="C50" s="54">
        <v>61725407.85540204</v>
      </c>
      <c r="D50" s="54">
        <v>57145</v>
      </c>
      <c r="E50" s="52">
        <f t="shared" si="7"/>
        <v>1080.1541316895973</v>
      </c>
      <c r="F50" s="11">
        <f t="shared" si="3"/>
        <v>326.19796905271255</v>
      </c>
      <c r="G50" s="11">
        <f t="shared" si="1"/>
        <v>106405.11501411442</v>
      </c>
      <c r="H50" s="11">
        <f t="shared" si="4"/>
        <v>6080520297.481568</v>
      </c>
      <c r="I50" s="10">
        <f t="shared" si="2"/>
        <v>1.2886368967340935</v>
      </c>
      <c r="J50" s="86">
        <f t="shared" si="5"/>
        <v>0.15</v>
      </c>
      <c r="K50" s="57">
        <v>0.15</v>
      </c>
      <c r="L50" s="75">
        <f t="shared" si="6"/>
        <v>0</v>
      </c>
    </row>
    <row r="51" spans="1:12" ht="12.75">
      <c r="A51" s="9" t="s">
        <v>98</v>
      </c>
      <c r="B51" s="90" t="s">
        <v>99</v>
      </c>
      <c r="C51" s="53">
        <v>4052161.1481502014</v>
      </c>
      <c r="D51" s="53">
        <v>8265</v>
      </c>
      <c r="E51" s="52">
        <f t="shared" si="7"/>
        <v>490.2796307501756</v>
      </c>
      <c r="F51" s="11">
        <f t="shared" si="3"/>
        <v>-263.67653188670914</v>
      </c>
      <c r="G51" s="11">
        <f t="shared" si="1"/>
        <v>69525.31346780274</v>
      </c>
      <c r="H51" s="11">
        <f t="shared" si="4"/>
        <v>574626715.8113897</v>
      </c>
      <c r="I51" s="10">
        <f t="shared" si="2"/>
        <v>-1.0416475270487942</v>
      </c>
      <c r="J51" s="86">
        <f t="shared" si="5"/>
        <v>0.3</v>
      </c>
      <c r="K51" s="57">
        <v>0.3</v>
      </c>
      <c r="L51" s="75">
        <f t="shared" si="6"/>
        <v>0</v>
      </c>
    </row>
    <row r="52" spans="1:12" ht="12.75">
      <c r="A52" s="9" t="s">
        <v>100</v>
      </c>
      <c r="B52" s="90" t="s">
        <v>101</v>
      </c>
      <c r="C52" s="53">
        <v>2187233.0648460193</v>
      </c>
      <c r="D52" s="53">
        <v>5652</v>
      </c>
      <c r="E52" s="52">
        <f t="shared" si="7"/>
        <v>386.9839109777104</v>
      </c>
      <c r="F52" s="11">
        <f t="shared" si="3"/>
        <v>-366.97225165917433</v>
      </c>
      <c r="G52" s="11">
        <f t="shared" si="1"/>
        <v>134668.63348780439</v>
      </c>
      <c r="H52" s="11">
        <f t="shared" si="4"/>
        <v>761147116.4730704</v>
      </c>
      <c r="I52" s="10">
        <f t="shared" si="2"/>
        <v>-1.4497146776814636</v>
      </c>
      <c r="J52" s="86">
        <f t="shared" si="5"/>
        <v>0.3</v>
      </c>
      <c r="K52" s="57">
        <v>0.3</v>
      </c>
      <c r="L52" s="75">
        <f t="shared" si="6"/>
        <v>0</v>
      </c>
    </row>
    <row r="53" spans="1:12" ht="12.75">
      <c r="A53" s="9" t="s">
        <v>102</v>
      </c>
      <c r="B53" s="90" t="s">
        <v>103</v>
      </c>
      <c r="C53" s="53">
        <v>3808549.838440527</v>
      </c>
      <c r="D53" s="53">
        <v>6215</v>
      </c>
      <c r="E53" s="52">
        <f t="shared" si="7"/>
        <v>612.7996522028202</v>
      </c>
      <c r="F53" s="11">
        <f t="shared" si="3"/>
        <v>-141.15651043406456</v>
      </c>
      <c r="G53" s="11">
        <f t="shared" si="1"/>
        <v>19925.160437922175</v>
      </c>
      <c r="H53" s="11">
        <f t="shared" si="4"/>
        <v>123834872.12168632</v>
      </c>
      <c r="I53" s="10">
        <f t="shared" si="2"/>
        <v>-0.5576352547129816</v>
      </c>
      <c r="J53" s="86">
        <f t="shared" si="5"/>
        <v>0.25</v>
      </c>
      <c r="K53" s="57">
        <v>0.25</v>
      </c>
      <c r="L53" s="75">
        <f t="shared" si="6"/>
        <v>0</v>
      </c>
    </row>
    <row r="54" spans="1:12" ht="12.75">
      <c r="A54" s="9" t="s">
        <v>104</v>
      </c>
      <c r="B54" s="90" t="s">
        <v>105</v>
      </c>
      <c r="C54" s="53">
        <v>3433672.0895734853</v>
      </c>
      <c r="D54" s="53">
        <v>5383</v>
      </c>
      <c r="E54" s="52">
        <f t="shared" si="7"/>
        <v>637.8733214886653</v>
      </c>
      <c r="F54" s="11">
        <f t="shared" si="3"/>
        <v>-116.08284114821947</v>
      </c>
      <c r="G54" s="11">
        <f t="shared" si="1"/>
        <v>13475.226009042755</v>
      </c>
      <c r="H54" s="11">
        <f t="shared" si="4"/>
        <v>72537141.60667714</v>
      </c>
      <c r="I54" s="10">
        <f t="shared" si="2"/>
        <v>-0.4585823529672106</v>
      </c>
      <c r="J54" s="86">
        <f t="shared" si="5"/>
        <v>0.25</v>
      </c>
      <c r="K54" s="57">
        <v>0.25</v>
      </c>
      <c r="L54" s="75">
        <f t="shared" si="6"/>
        <v>0</v>
      </c>
    </row>
    <row r="55" spans="1:12" ht="12.75">
      <c r="A55" s="9" t="s">
        <v>106</v>
      </c>
      <c r="B55" s="88" t="s">
        <v>107</v>
      </c>
      <c r="C55" s="53">
        <v>5632754.602186688</v>
      </c>
      <c r="D55" s="53">
        <v>15951</v>
      </c>
      <c r="E55" s="52">
        <f t="shared" si="7"/>
        <v>353.12861903245494</v>
      </c>
      <c r="F55" s="11">
        <f t="shared" si="3"/>
        <v>-400.8275436044298</v>
      </c>
      <c r="G55" s="11">
        <f t="shared" si="1"/>
        <v>160662.71971196108</v>
      </c>
      <c r="H55" s="11">
        <f t="shared" si="4"/>
        <v>2562731042.125491</v>
      </c>
      <c r="I55" s="10">
        <f t="shared" si="2"/>
        <v>-1.5834591595280405</v>
      </c>
      <c r="J55" s="86">
        <f t="shared" si="5"/>
        <v>0.3</v>
      </c>
      <c r="K55" s="57">
        <v>0.3</v>
      </c>
      <c r="L55" s="75">
        <f t="shared" si="6"/>
        <v>0</v>
      </c>
    </row>
    <row r="56" spans="1:12" ht="12.75">
      <c r="A56" s="9" t="s">
        <v>108</v>
      </c>
      <c r="B56" s="90" t="s">
        <v>109</v>
      </c>
      <c r="C56" s="53">
        <v>3489092.946627426</v>
      </c>
      <c r="D56" s="53">
        <v>5158</v>
      </c>
      <c r="E56" s="52">
        <f t="shared" si="7"/>
        <v>676.4429908157088</v>
      </c>
      <c r="F56" s="11">
        <f t="shared" si="3"/>
        <v>-77.513171821176</v>
      </c>
      <c r="G56" s="11">
        <f t="shared" si="1"/>
        <v>6008.291805779153</v>
      </c>
      <c r="H56" s="11">
        <f t="shared" si="4"/>
        <v>30990769.134208873</v>
      </c>
      <c r="I56" s="10">
        <f t="shared" si="2"/>
        <v>-0.30621384149548614</v>
      </c>
      <c r="J56" s="86">
        <f t="shared" si="5"/>
        <v>0.25</v>
      </c>
      <c r="K56" s="57">
        <v>0.25</v>
      </c>
      <c r="L56" s="75">
        <f t="shared" si="6"/>
        <v>0</v>
      </c>
    </row>
    <row r="57" spans="1:12" ht="12.75">
      <c r="A57" s="9" t="s">
        <v>110</v>
      </c>
      <c r="B57" s="90" t="s">
        <v>111</v>
      </c>
      <c r="C57" s="53">
        <v>2713768.06475766</v>
      </c>
      <c r="D57" s="53">
        <v>5941</v>
      </c>
      <c r="E57" s="52">
        <f t="shared" si="7"/>
        <v>456.78641049615555</v>
      </c>
      <c r="F57" s="11">
        <f t="shared" si="3"/>
        <v>-297.1697521407292</v>
      </c>
      <c r="G57" s="11">
        <f t="shared" si="1"/>
        <v>88309.86158738243</v>
      </c>
      <c r="H57" s="11">
        <f t="shared" si="4"/>
        <v>524648887.690639</v>
      </c>
      <c r="I57" s="10">
        <f t="shared" si="2"/>
        <v>-1.1739616537587532</v>
      </c>
      <c r="J57" s="86">
        <f t="shared" si="5"/>
        <v>0.3</v>
      </c>
      <c r="K57" s="57">
        <v>0.3</v>
      </c>
      <c r="L57" s="75">
        <f t="shared" si="6"/>
        <v>0</v>
      </c>
    </row>
    <row r="58" spans="1:12" ht="12.75">
      <c r="A58" s="9" t="s">
        <v>112</v>
      </c>
      <c r="B58" s="88" t="s">
        <v>113</v>
      </c>
      <c r="C58" s="53">
        <v>11468056.594371703</v>
      </c>
      <c r="D58" s="53">
        <v>23814</v>
      </c>
      <c r="E58" s="52">
        <f t="shared" si="7"/>
        <v>481.56784220927614</v>
      </c>
      <c r="F58" s="11">
        <f t="shared" si="3"/>
        <v>-272.3883204276086</v>
      </c>
      <c r="G58" s="11">
        <f t="shared" si="1"/>
        <v>74195.39710537359</v>
      </c>
      <c r="H58" s="11">
        <f t="shared" si="4"/>
        <v>1766889186.6673665</v>
      </c>
      <c r="I58" s="10">
        <f t="shared" si="2"/>
        <v>-1.0760632292156405</v>
      </c>
      <c r="J58" s="86">
        <f t="shared" si="5"/>
        <v>0.3</v>
      </c>
      <c r="K58" s="57">
        <v>0.3</v>
      </c>
      <c r="L58" s="75">
        <f t="shared" si="6"/>
        <v>0</v>
      </c>
    </row>
    <row r="59" spans="1:12" ht="12.75">
      <c r="A59" s="9" t="s">
        <v>114</v>
      </c>
      <c r="B59" s="90" t="s">
        <v>115</v>
      </c>
      <c r="C59" s="53">
        <v>5049173.539384058</v>
      </c>
      <c r="D59" s="53">
        <v>5734</v>
      </c>
      <c r="E59" s="52">
        <f t="shared" si="7"/>
        <v>880.5674118214262</v>
      </c>
      <c r="F59" s="11">
        <f t="shared" si="3"/>
        <v>126.6112491845414</v>
      </c>
      <c r="G59" s="11">
        <f t="shared" si="1"/>
        <v>16030.408420070036</v>
      </c>
      <c r="H59" s="11">
        <f t="shared" si="4"/>
        <v>91918361.88068159</v>
      </c>
      <c r="I59" s="10">
        <f t="shared" si="2"/>
        <v>0.5001745648956784</v>
      </c>
      <c r="J59" s="86">
        <f t="shared" si="5"/>
        <v>0.2</v>
      </c>
      <c r="K59" s="57">
        <v>0.25</v>
      </c>
      <c r="L59" s="75">
        <f t="shared" si="6"/>
        <v>-0.04999999999999999</v>
      </c>
    </row>
    <row r="60" spans="1:12" ht="12.75">
      <c r="A60" s="9" t="s">
        <v>116</v>
      </c>
      <c r="B60" s="90" t="s">
        <v>117</v>
      </c>
      <c r="C60" s="53">
        <v>30212299.806357626</v>
      </c>
      <c r="D60" s="53">
        <v>24477</v>
      </c>
      <c r="E60" s="52">
        <f t="shared" si="7"/>
        <v>1234.313837739822</v>
      </c>
      <c r="F60" s="11">
        <f t="shared" si="3"/>
        <v>480.35767510293726</v>
      </c>
      <c r="G60" s="11">
        <f t="shared" si="1"/>
        <v>230743.49603029902</v>
      </c>
      <c r="H60" s="11">
        <f t="shared" si="4"/>
        <v>5647908552.33363</v>
      </c>
      <c r="I60" s="10">
        <f t="shared" si="2"/>
        <v>1.8976409496498843</v>
      </c>
      <c r="J60" s="86">
        <f t="shared" si="5"/>
        <v>0.15</v>
      </c>
      <c r="K60" s="57">
        <v>0.15</v>
      </c>
      <c r="L60" s="75">
        <f t="shared" si="6"/>
        <v>0</v>
      </c>
    </row>
    <row r="61" spans="1:12" ht="12.75">
      <c r="A61" s="9" t="s">
        <v>118</v>
      </c>
      <c r="B61" s="90" t="s">
        <v>119</v>
      </c>
      <c r="C61" s="53">
        <v>6783741.243095124</v>
      </c>
      <c r="D61" s="53">
        <v>10330</v>
      </c>
      <c r="E61" s="52">
        <f t="shared" si="7"/>
        <v>656.702927695559</v>
      </c>
      <c r="F61" s="11">
        <f t="shared" si="3"/>
        <v>-97.25323494132579</v>
      </c>
      <c r="G61" s="11">
        <f t="shared" si="1"/>
        <v>9458.19170655271</v>
      </c>
      <c r="H61" s="11">
        <f t="shared" si="4"/>
        <v>97703120.3286895</v>
      </c>
      <c r="I61" s="10">
        <f t="shared" si="2"/>
        <v>-0.3841964658335742</v>
      </c>
      <c r="J61" s="86">
        <f t="shared" si="5"/>
        <v>0.25</v>
      </c>
      <c r="K61" s="57">
        <v>0.25</v>
      </c>
      <c r="L61" s="75">
        <f t="shared" si="6"/>
        <v>0</v>
      </c>
    </row>
    <row r="62" spans="1:12" ht="12.75">
      <c r="A62" s="9" t="s">
        <v>120</v>
      </c>
      <c r="B62" s="87" t="s">
        <v>121</v>
      </c>
      <c r="C62" s="54">
        <v>42235858.268765986</v>
      </c>
      <c r="D62" s="54">
        <v>76618</v>
      </c>
      <c r="E62" s="52">
        <f t="shared" si="7"/>
        <v>551.2524246099609</v>
      </c>
      <c r="F62" s="11">
        <f t="shared" si="3"/>
        <v>-202.70373802692382</v>
      </c>
      <c r="G62" s="11">
        <f t="shared" si="1"/>
        <v>41088.80541008776</v>
      </c>
      <c r="H62" s="11">
        <f t="shared" si="4"/>
        <v>3148142092.9101043</v>
      </c>
      <c r="I62" s="10">
        <f t="shared" si="2"/>
        <v>-0.8007760339096557</v>
      </c>
      <c r="J62" s="86">
        <f t="shared" si="5"/>
        <v>0.25</v>
      </c>
      <c r="K62" s="57">
        <v>0.25</v>
      </c>
      <c r="L62" s="75">
        <f t="shared" si="6"/>
        <v>0</v>
      </c>
    </row>
    <row r="63" spans="1:12" ht="12.75">
      <c r="A63" s="9" t="s">
        <v>122</v>
      </c>
      <c r="B63" s="88" t="s">
        <v>123</v>
      </c>
      <c r="C63" s="53">
        <v>9827515.281762643</v>
      </c>
      <c r="D63" s="53">
        <v>17437</v>
      </c>
      <c r="E63" s="52">
        <f t="shared" si="7"/>
        <v>563.6012663739544</v>
      </c>
      <c r="F63" s="11">
        <f t="shared" si="3"/>
        <v>-190.3548962629303</v>
      </c>
      <c r="G63" s="11">
        <f t="shared" si="1"/>
        <v>36234.98653127096</v>
      </c>
      <c r="H63" s="11">
        <f t="shared" si="4"/>
        <v>631829460.1457717</v>
      </c>
      <c r="I63" s="10">
        <f t="shared" si="2"/>
        <v>-0.7519922441907153</v>
      </c>
      <c r="J63" s="86">
        <f t="shared" si="5"/>
        <v>0.25</v>
      </c>
      <c r="K63" s="57">
        <v>0.25</v>
      </c>
      <c r="L63" s="75">
        <f t="shared" si="6"/>
        <v>0</v>
      </c>
    </row>
    <row r="64" spans="1:12" ht="12.75">
      <c r="A64" s="9" t="s">
        <v>124</v>
      </c>
      <c r="B64" s="90" t="s">
        <v>125</v>
      </c>
      <c r="C64" s="53">
        <v>1958361.8138811598</v>
      </c>
      <c r="D64" s="53">
        <v>3496</v>
      </c>
      <c r="E64" s="52">
        <f t="shared" si="7"/>
        <v>560.1721435586842</v>
      </c>
      <c r="F64" s="11">
        <f t="shared" si="3"/>
        <v>-193.78401907820057</v>
      </c>
      <c r="G64" s="11">
        <f t="shared" si="1"/>
        <v>37552.2460501004</v>
      </c>
      <c r="H64" s="11">
        <f t="shared" si="4"/>
        <v>131282652.19115101</v>
      </c>
      <c r="I64" s="10">
        <f t="shared" si="2"/>
        <v>-0.7655389078809355</v>
      </c>
      <c r="J64" s="86">
        <f t="shared" si="5"/>
        <v>0.25</v>
      </c>
      <c r="K64" s="57">
        <v>0.25</v>
      </c>
      <c r="L64" s="75">
        <f t="shared" si="6"/>
        <v>0</v>
      </c>
    </row>
    <row r="65" spans="1:12" ht="12.75">
      <c r="A65" s="9" t="s">
        <v>126</v>
      </c>
      <c r="B65" s="88" t="s">
        <v>127</v>
      </c>
      <c r="C65" s="53">
        <v>5456576.429316142</v>
      </c>
      <c r="D65" s="53">
        <v>11961</v>
      </c>
      <c r="E65" s="52">
        <f t="shared" si="7"/>
        <v>456.1973438103956</v>
      </c>
      <c r="F65" s="11">
        <f t="shared" si="3"/>
        <v>-297.7588188264892</v>
      </c>
      <c r="G65" s="11">
        <f t="shared" si="1"/>
        <v>88660.31418894601</v>
      </c>
      <c r="H65" s="11">
        <f t="shared" si="4"/>
        <v>1060466018.0139832</v>
      </c>
      <c r="I65" s="10">
        <f t="shared" si="2"/>
        <v>-1.1762887469289272</v>
      </c>
      <c r="J65" s="86">
        <f t="shared" si="5"/>
        <v>0.3</v>
      </c>
      <c r="K65" s="57">
        <v>0.3</v>
      </c>
      <c r="L65" s="75">
        <f t="shared" si="6"/>
        <v>0</v>
      </c>
    </row>
    <row r="66" spans="1:12" ht="12.75">
      <c r="A66" s="9" t="s">
        <v>128</v>
      </c>
      <c r="B66" s="90" t="s">
        <v>129</v>
      </c>
      <c r="C66" s="53">
        <v>1240068.094482235</v>
      </c>
      <c r="D66" s="53">
        <v>2399</v>
      </c>
      <c r="E66" s="52">
        <f t="shared" si="7"/>
        <v>516.9104187087265</v>
      </c>
      <c r="F66" s="11">
        <f t="shared" si="3"/>
        <v>-237.04574392815823</v>
      </c>
      <c r="G66" s="11">
        <f t="shared" si="1"/>
        <v>56190.684714453964</v>
      </c>
      <c r="H66" s="11">
        <f t="shared" si="4"/>
        <v>134801452.62997505</v>
      </c>
      <c r="I66" s="10">
        <f t="shared" si="2"/>
        <v>-0.9364432670340878</v>
      </c>
      <c r="J66" s="86">
        <f t="shared" si="5"/>
        <v>0.25</v>
      </c>
      <c r="K66" s="57">
        <v>0.25</v>
      </c>
      <c r="L66" s="75">
        <f t="shared" si="6"/>
        <v>0</v>
      </c>
    </row>
    <row r="67" spans="1:12" ht="12.75">
      <c r="A67" s="9" t="s">
        <v>130</v>
      </c>
      <c r="B67" s="88" t="s">
        <v>131</v>
      </c>
      <c r="C67" s="53">
        <v>5107434.275081811</v>
      </c>
      <c r="D67" s="53">
        <v>13105</v>
      </c>
      <c r="E67" s="52">
        <f t="shared" si="7"/>
        <v>389.73172644653266</v>
      </c>
      <c r="F67" s="11">
        <f t="shared" si="3"/>
        <v>-364.2244361903521</v>
      </c>
      <c r="G67" s="11">
        <f t="shared" si="1"/>
        <v>132659.43991817985</v>
      </c>
      <c r="H67" s="11">
        <f t="shared" si="4"/>
        <v>1738501960.127747</v>
      </c>
      <c r="I67" s="10">
        <f t="shared" si="2"/>
        <v>-1.4388595015783627</v>
      </c>
      <c r="J67" s="86">
        <f t="shared" si="5"/>
        <v>0.3</v>
      </c>
      <c r="K67" s="57">
        <v>0.3</v>
      </c>
      <c r="L67" s="75">
        <f t="shared" si="6"/>
        <v>0</v>
      </c>
    </row>
    <row r="68" spans="1:12" ht="12.75">
      <c r="A68" s="9" t="s">
        <v>132</v>
      </c>
      <c r="B68" s="88" t="s">
        <v>133</v>
      </c>
      <c r="C68" s="53">
        <v>12289896.718323434</v>
      </c>
      <c r="D68" s="53">
        <v>24019</v>
      </c>
      <c r="E68" s="52">
        <f t="shared" si="7"/>
        <v>511.6739547159929</v>
      </c>
      <c r="F68" s="11">
        <f t="shared" si="3"/>
        <v>-242.28220792089184</v>
      </c>
      <c r="G68" s="11">
        <f t="shared" si="1"/>
        <v>58700.66827502226</v>
      </c>
      <c r="H68" s="11">
        <f t="shared" si="4"/>
        <v>1409931351.2977598</v>
      </c>
      <c r="I68" s="10">
        <f t="shared" si="2"/>
        <v>-0.9571297867235026</v>
      </c>
      <c r="J68" s="86">
        <f t="shared" si="5"/>
        <v>0.25</v>
      </c>
      <c r="K68" s="57">
        <v>0.25</v>
      </c>
      <c r="L68" s="75">
        <f t="shared" si="6"/>
        <v>0</v>
      </c>
    </row>
    <row r="69" spans="1:12" ht="12.75">
      <c r="A69" s="9" t="s">
        <v>134</v>
      </c>
      <c r="B69" s="90" t="s">
        <v>135</v>
      </c>
      <c r="C69" s="53">
        <v>1471806.1046422024</v>
      </c>
      <c r="D69" s="53">
        <v>3194</v>
      </c>
      <c r="E69" s="52">
        <f aca="true" t="shared" si="8" ref="E69:E100">C69/D69</f>
        <v>460.80341410212975</v>
      </c>
      <c r="F69" s="11">
        <f t="shared" si="3"/>
        <v>-293.152748534755</v>
      </c>
      <c r="G69" s="11">
        <f aca="true" t="shared" si="9" ref="G69:G123">F69^2</f>
        <v>85938.5339734813</v>
      </c>
      <c r="H69" s="11">
        <f t="shared" si="4"/>
        <v>274487677.51129925</v>
      </c>
      <c r="I69" s="10">
        <f aca="true" t="shared" si="10" ref="I69:I123">F69/$H$129</f>
        <v>-1.1580925817470393</v>
      </c>
      <c r="J69" s="86">
        <f t="shared" si="5"/>
        <v>0.3</v>
      </c>
      <c r="K69" s="57">
        <v>0.3</v>
      </c>
      <c r="L69" s="75">
        <f t="shared" si="6"/>
        <v>0</v>
      </c>
    </row>
    <row r="70" spans="1:12" ht="12.75">
      <c r="A70" s="9" t="s">
        <v>136</v>
      </c>
      <c r="B70" s="90" t="s">
        <v>137</v>
      </c>
      <c r="C70" s="53">
        <v>2502117.768517423</v>
      </c>
      <c r="D70" s="53">
        <v>3542</v>
      </c>
      <c r="E70" s="52">
        <f t="shared" si="8"/>
        <v>706.4138251037332</v>
      </c>
      <c r="F70" s="11">
        <f aca="true" t="shared" si="11" ref="F70:F123">E70-E$125</f>
        <v>-47.54233753315157</v>
      </c>
      <c r="G70" s="11">
        <f t="shared" si="9"/>
        <v>2260.273858116112</v>
      </c>
      <c r="H70" s="11">
        <f aca="true" t="shared" si="12" ref="H70:H123">G70*D70</f>
        <v>8005890.0054472685</v>
      </c>
      <c r="I70" s="10">
        <f t="shared" si="10"/>
        <v>-0.1878148122139444</v>
      </c>
      <c r="J70" s="86">
        <f aca="true" t="shared" si="13" ref="J70:J123">IF(I70&lt;-1,$K$3,IF(I70&lt;0,$J$3,(IF(I70&lt;1,$I$3,(IF(I70&lt;2,$H$3,$G$3))))))</f>
        <v>0.25</v>
      </c>
      <c r="K70" s="57">
        <v>0.25</v>
      </c>
      <c r="L70" s="75">
        <f aca="true" t="shared" si="14" ref="L70:L123">J70-K70</f>
        <v>0</v>
      </c>
    </row>
    <row r="71" spans="1:12" ht="12.75">
      <c r="A71" s="9" t="s">
        <v>138</v>
      </c>
      <c r="B71" s="90" t="s">
        <v>139</v>
      </c>
      <c r="C71" s="53">
        <v>29894310.076746635</v>
      </c>
      <c r="D71" s="53">
        <v>22073</v>
      </c>
      <c r="E71" s="52">
        <f t="shared" si="8"/>
        <v>1354.338335375646</v>
      </c>
      <c r="F71" s="11">
        <f t="shared" si="11"/>
        <v>600.3821727387613</v>
      </c>
      <c r="G71" s="11">
        <f t="shared" si="9"/>
        <v>360458.75334251573</v>
      </c>
      <c r="H71" s="11">
        <f t="shared" si="12"/>
        <v>7956406062.529349</v>
      </c>
      <c r="I71" s="10">
        <f t="shared" si="10"/>
        <v>2.3717947177271554</v>
      </c>
      <c r="J71" s="86">
        <f t="shared" si="13"/>
        <v>0.1</v>
      </c>
      <c r="K71" s="57">
        <v>0.1</v>
      </c>
      <c r="L71" s="75">
        <f t="shared" si="14"/>
        <v>0</v>
      </c>
    </row>
    <row r="72" spans="1:12" ht="12.75">
      <c r="A72" s="9" t="s">
        <v>140</v>
      </c>
      <c r="B72" s="90" t="s">
        <v>141</v>
      </c>
      <c r="C72" s="53">
        <v>874139.7793245657</v>
      </c>
      <c r="D72" s="53">
        <v>1575</v>
      </c>
      <c r="E72" s="52">
        <f t="shared" si="8"/>
        <v>555.009383698137</v>
      </c>
      <c r="F72" s="11">
        <f t="shared" si="11"/>
        <v>-198.9467789387478</v>
      </c>
      <c r="G72" s="11">
        <f t="shared" si="9"/>
        <v>39579.82085010299</v>
      </c>
      <c r="H72" s="11">
        <f t="shared" si="12"/>
        <v>62338217.838912204</v>
      </c>
      <c r="I72" s="10">
        <f t="shared" si="10"/>
        <v>-0.7859342612444133</v>
      </c>
      <c r="J72" s="86">
        <f t="shared" si="13"/>
        <v>0.25</v>
      </c>
      <c r="K72" s="57">
        <v>0.25</v>
      </c>
      <c r="L72" s="75">
        <f t="shared" si="14"/>
        <v>0</v>
      </c>
    </row>
    <row r="73" spans="1:12" ht="12.75">
      <c r="A73" s="9" t="s">
        <v>142</v>
      </c>
      <c r="B73" s="90" t="s">
        <v>143</v>
      </c>
      <c r="C73" s="53">
        <v>1077515.211869945</v>
      </c>
      <c r="D73" s="53">
        <v>1837</v>
      </c>
      <c r="E73" s="52">
        <f t="shared" si="8"/>
        <v>586.5624452204382</v>
      </c>
      <c r="F73" s="11">
        <f t="shared" si="11"/>
        <v>-167.39371741644652</v>
      </c>
      <c r="G73" s="11">
        <f t="shared" si="9"/>
        <v>28020.656630497153</v>
      </c>
      <c r="H73" s="11">
        <f t="shared" si="12"/>
        <v>51473946.23022327</v>
      </c>
      <c r="I73" s="10">
        <f t="shared" si="10"/>
        <v>-0.6612846829510929</v>
      </c>
      <c r="J73" s="86">
        <f t="shared" si="13"/>
        <v>0.25</v>
      </c>
      <c r="K73" s="57">
        <v>0.25</v>
      </c>
      <c r="L73" s="75">
        <f t="shared" si="14"/>
        <v>0</v>
      </c>
    </row>
    <row r="74" spans="1:12" ht="12.75">
      <c r="A74" s="9" t="s">
        <v>144</v>
      </c>
      <c r="B74" s="90" t="s">
        <v>145</v>
      </c>
      <c r="C74" s="53">
        <v>1791094.6876203734</v>
      </c>
      <c r="D74" s="53">
        <v>3544</v>
      </c>
      <c r="E74" s="52">
        <f t="shared" si="8"/>
        <v>505.3878915407374</v>
      </c>
      <c r="F74" s="11">
        <f t="shared" si="11"/>
        <v>-248.56827109614733</v>
      </c>
      <c r="G74" s="11">
        <f t="shared" si="9"/>
        <v>61786.18539572779</v>
      </c>
      <c r="H74" s="11">
        <f t="shared" si="12"/>
        <v>218970241.0424593</v>
      </c>
      <c r="I74" s="10">
        <f t="shared" si="10"/>
        <v>-0.9819627216628574</v>
      </c>
      <c r="J74" s="86">
        <f t="shared" si="13"/>
        <v>0.25</v>
      </c>
      <c r="K74" s="57">
        <v>0.3</v>
      </c>
      <c r="L74" s="75">
        <f t="shared" si="14"/>
        <v>-0.04999999999999999</v>
      </c>
    </row>
    <row r="75" spans="1:12" ht="12.75">
      <c r="A75" s="9" t="s">
        <v>146</v>
      </c>
      <c r="B75" s="90" t="s">
        <v>147</v>
      </c>
      <c r="C75" s="53">
        <v>2150662.604669775</v>
      </c>
      <c r="D75" s="53">
        <v>3321</v>
      </c>
      <c r="E75" s="52">
        <f t="shared" si="8"/>
        <v>647.5948824660569</v>
      </c>
      <c r="F75" s="11">
        <f t="shared" si="11"/>
        <v>-106.36128017082785</v>
      </c>
      <c r="G75" s="11">
        <f t="shared" si="9"/>
        <v>11312.721919577338</v>
      </c>
      <c r="H75" s="11">
        <f t="shared" si="12"/>
        <v>37569549.49491634</v>
      </c>
      <c r="I75" s="10">
        <f t="shared" si="10"/>
        <v>-0.4201775701118864</v>
      </c>
      <c r="J75" s="86">
        <f t="shared" si="13"/>
        <v>0.25</v>
      </c>
      <c r="K75" s="57">
        <v>0.25</v>
      </c>
      <c r="L75" s="75">
        <f t="shared" si="14"/>
        <v>0</v>
      </c>
    </row>
    <row r="76" spans="1:12" ht="12.75">
      <c r="A76" s="9" t="s">
        <v>148</v>
      </c>
      <c r="B76" s="88" t="s">
        <v>149</v>
      </c>
      <c r="C76" s="53">
        <v>24698694.339998182</v>
      </c>
      <c r="D76" s="53">
        <v>35251</v>
      </c>
      <c r="E76" s="52">
        <f t="shared" si="8"/>
        <v>700.6523031970208</v>
      </c>
      <c r="F76" s="11">
        <f t="shared" si="11"/>
        <v>-53.30385943986391</v>
      </c>
      <c r="G76" s="11">
        <f t="shared" si="9"/>
        <v>2841.301431184769</v>
      </c>
      <c r="H76" s="11">
        <f t="shared" si="12"/>
        <v>100158716.7506943</v>
      </c>
      <c r="I76" s="10">
        <f t="shared" si="10"/>
        <v>-0.21057556002574795</v>
      </c>
      <c r="J76" s="86">
        <f t="shared" si="13"/>
        <v>0.25</v>
      </c>
      <c r="K76" s="57">
        <v>0.25</v>
      </c>
      <c r="L76" s="75">
        <f t="shared" si="14"/>
        <v>0</v>
      </c>
    </row>
    <row r="77" spans="1:12" ht="12.75">
      <c r="A77" s="9" t="s">
        <v>150</v>
      </c>
      <c r="B77" s="90" t="s">
        <v>151</v>
      </c>
      <c r="C77" s="53">
        <v>15518802.977945382</v>
      </c>
      <c r="D77" s="53">
        <v>20265</v>
      </c>
      <c r="E77" s="52">
        <f t="shared" si="8"/>
        <v>765.7933865258022</v>
      </c>
      <c r="F77" s="11">
        <f t="shared" si="11"/>
        <v>11.837223888917492</v>
      </c>
      <c r="G77" s="11">
        <f t="shared" si="9"/>
        <v>140.11986939635895</v>
      </c>
      <c r="H77" s="11">
        <f t="shared" si="12"/>
        <v>2839529.153317214</v>
      </c>
      <c r="I77" s="10">
        <f t="shared" si="10"/>
        <v>0.04676265613320338</v>
      </c>
      <c r="J77" s="86">
        <f t="shared" si="13"/>
        <v>0.2</v>
      </c>
      <c r="K77" s="57">
        <v>0.2</v>
      </c>
      <c r="L77" s="75">
        <f t="shared" si="14"/>
        <v>0</v>
      </c>
    </row>
    <row r="78" spans="1:12" ht="12.75">
      <c r="A78" s="9" t="s">
        <v>152</v>
      </c>
      <c r="B78" s="91" t="s">
        <v>153</v>
      </c>
      <c r="C78" s="53">
        <v>8437717.451429754</v>
      </c>
      <c r="D78" s="53">
        <v>10705</v>
      </c>
      <c r="E78" s="52">
        <f t="shared" si="8"/>
        <v>788.203405084517</v>
      </c>
      <c r="F78" s="11">
        <f t="shared" si="11"/>
        <v>34.24724244763229</v>
      </c>
      <c r="G78" s="11">
        <f t="shared" si="9"/>
        <v>1172.8736152669069</v>
      </c>
      <c r="H78" s="11">
        <f t="shared" si="12"/>
        <v>12555612.051432239</v>
      </c>
      <c r="I78" s="10">
        <f t="shared" si="10"/>
        <v>0.13529287247734323</v>
      </c>
      <c r="J78" s="86">
        <f t="shared" si="13"/>
        <v>0.2</v>
      </c>
      <c r="K78" s="57">
        <v>0.2</v>
      </c>
      <c r="L78" s="75">
        <f t="shared" si="14"/>
        <v>0</v>
      </c>
    </row>
    <row r="79" spans="1:12" ht="12.75">
      <c r="A79" s="9" t="s">
        <v>154</v>
      </c>
      <c r="B79" s="90" t="s">
        <v>155</v>
      </c>
      <c r="C79" s="53">
        <v>2321579.5970291262</v>
      </c>
      <c r="D79" s="53">
        <v>3910</v>
      </c>
      <c r="E79" s="52">
        <f t="shared" si="8"/>
        <v>593.7543726417202</v>
      </c>
      <c r="F79" s="11">
        <f t="shared" si="11"/>
        <v>-160.20178999516452</v>
      </c>
      <c r="G79" s="11">
        <f t="shared" si="9"/>
        <v>25664.613517654794</v>
      </c>
      <c r="H79" s="11">
        <f t="shared" si="12"/>
        <v>100348638.85403025</v>
      </c>
      <c r="I79" s="10">
        <f t="shared" si="10"/>
        <v>-0.6328731540240073</v>
      </c>
      <c r="J79" s="86">
        <f t="shared" si="13"/>
        <v>0.25</v>
      </c>
      <c r="K79" s="57">
        <v>0.25</v>
      </c>
      <c r="L79" s="75">
        <f t="shared" si="14"/>
        <v>0</v>
      </c>
    </row>
    <row r="80" spans="1:12" ht="12.75">
      <c r="A80" s="9" t="s">
        <v>156</v>
      </c>
      <c r="B80" s="90" t="s">
        <v>157</v>
      </c>
      <c r="C80" s="53">
        <v>1948477.7989967817</v>
      </c>
      <c r="D80" s="53">
        <v>2764</v>
      </c>
      <c r="E80" s="52">
        <f t="shared" si="8"/>
        <v>704.9485524590383</v>
      </c>
      <c r="F80" s="11">
        <f t="shared" si="11"/>
        <v>-49.00761017784646</v>
      </c>
      <c r="G80" s="11">
        <f t="shared" si="9"/>
        <v>2401.74585534376</v>
      </c>
      <c r="H80" s="11">
        <f t="shared" si="12"/>
        <v>6638425.544170152</v>
      </c>
      <c r="I80" s="10">
        <f t="shared" si="10"/>
        <v>-0.1936033350524292</v>
      </c>
      <c r="J80" s="86">
        <f t="shared" si="13"/>
        <v>0.25</v>
      </c>
      <c r="K80" s="57">
        <v>0.25</v>
      </c>
      <c r="L80" s="75">
        <f t="shared" si="14"/>
        <v>0</v>
      </c>
    </row>
    <row r="81" spans="1:12" ht="12.75">
      <c r="A81" s="9" t="s">
        <v>158</v>
      </c>
      <c r="B81" s="90" t="s">
        <v>159</v>
      </c>
      <c r="C81" s="53">
        <v>2677089.3575104238</v>
      </c>
      <c r="D81" s="53">
        <v>5253</v>
      </c>
      <c r="E81" s="52">
        <f t="shared" si="8"/>
        <v>509.6305649172709</v>
      </c>
      <c r="F81" s="11">
        <f t="shared" si="11"/>
        <v>-244.32559771961388</v>
      </c>
      <c r="G81" s="11">
        <f t="shared" si="9"/>
        <v>59694.997701046595</v>
      </c>
      <c r="H81" s="11">
        <f t="shared" si="12"/>
        <v>313577822.92359775</v>
      </c>
      <c r="I81" s="10">
        <f t="shared" si="10"/>
        <v>-0.9652021468816302</v>
      </c>
      <c r="J81" s="86">
        <f t="shared" si="13"/>
        <v>0.25</v>
      </c>
      <c r="K81" s="57">
        <v>0.25</v>
      </c>
      <c r="L81" s="75">
        <f t="shared" si="14"/>
        <v>0</v>
      </c>
    </row>
    <row r="82" spans="1:12" ht="12.75">
      <c r="A82" s="9" t="s">
        <v>160</v>
      </c>
      <c r="B82" s="88" t="s">
        <v>161</v>
      </c>
      <c r="C82" s="53">
        <v>4751753.076838437</v>
      </c>
      <c r="D82" s="53">
        <v>9856</v>
      </c>
      <c r="E82" s="52">
        <f t="shared" si="8"/>
        <v>482.11780406234135</v>
      </c>
      <c r="F82" s="11">
        <f t="shared" si="11"/>
        <v>-271.8383585745434</v>
      </c>
      <c r="G82" s="11">
        <f t="shared" si="9"/>
        <v>73896.09319250204</v>
      </c>
      <c r="H82" s="11">
        <f t="shared" si="12"/>
        <v>728319894.5053002</v>
      </c>
      <c r="I82" s="10">
        <f t="shared" si="10"/>
        <v>-1.0738906187064023</v>
      </c>
      <c r="J82" s="86">
        <f t="shared" si="13"/>
        <v>0.3</v>
      </c>
      <c r="K82" s="57">
        <v>0.3</v>
      </c>
      <c r="L82" s="75">
        <f t="shared" si="14"/>
        <v>0</v>
      </c>
    </row>
    <row r="83" spans="1:12" ht="12.75">
      <c r="A83" s="9" t="s">
        <v>162</v>
      </c>
      <c r="B83" s="90" t="s">
        <v>163</v>
      </c>
      <c r="C83" s="53">
        <v>2596311.206213944</v>
      </c>
      <c r="D83" s="53">
        <v>5444</v>
      </c>
      <c r="E83" s="52">
        <f t="shared" si="8"/>
        <v>476.9124184816209</v>
      </c>
      <c r="F83" s="11">
        <f t="shared" si="11"/>
        <v>-277.0437441552639</v>
      </c>
      <c r="G83" s="11">
        <f t="shared" si="9"/>
        <v>76753.2361755673</v>
      </c>
      <c r="H83" s="11">
        <f t="shared" si="12"/>
        <v>417844617.7397884</v>
      </c>
      <c r="I83" s="10">
        <f t="shared" si="10"/>
        <v>-1.0944543639085071</v>
      </c>
      <c r="J83" s="86">
        <f t="shared" si="13"/>
        <v>0.3</v>
      </c>
      <c r="K83" s="57">
        <v>0.3</v>
      </c>
      <c r="L83" s="75">
        <f t="shared" si="14"/>
        <v>0</v>
      </c>
    </row>
    <row r="84" spans="1:12" ht="12.75">
      <c r="A84" s="9" t="s">
        <v>164</v>
      </c>
      <c r="B84" s="90" t="s">
        <v>165</v>
      </c>
      <c r="C84" s="53">
        <v>4784788.552115269</v>
      </c>
      <c r="D84" s="53">
        <v>8325</v>
      </c>
      <c r="E84" s="52">
        <f t="shared" si="8"/>
        <v>574.7493756294617</v>
      </c>
      <c r="F84" s="11">
        <f t="shared" si="11"/>
        <v>-179.20678700742303</v>
      </c>
      <c r="G84" s="11">
        <f t="shared" si="9"/>
        <v>32115.072509523885</v>
      </c>
      <c r="H84" s="11">
        <f t="shared" si="12"/>
        <v>267357978.64178634</v>
      </c>
      <c r="I84" s="10">
        <f t="shared" si="10"/>
        <v>-0.7079519181359935</v>
      </c>
      <c r="J84" s="86">
        <f t="shared" si="13"/>
        <v>0.25</v>
      </c>
      <c r="K84" s="57">
        <v>0.25</v>
      </c>
      <c r="L84" s="75">
        <f t="shared" si="14"/>
        <v>0</v>
      </c>
    </row>
    <row r="85" spans="1:12" ht="12.75">
      <c r="A85" s="9" t="s">
        <v>166</v>
      </c>
      <c r="B85" s="90" t="s">
        <v>167</v>
      </c>
      <c r="C85" s="53">
        <v>1626758.536447156</v>
      </c>
      <c r="D85" s="53">
        <v>3196</v>
      </c>
      <c r="E85" s="52">
        <f t="shared" si="8"/>
        <v>508.99829050286485</v>
      </c>
      <c r="F85" s="11">
        <f t="shared" si="11"/>
        <v>-244.9578721340199</v>
      </c>
      <c r="G85" s="11">
        <f t="shared" si="9"/>
        <v>60004.359120426845</v>
      </c>
      <c r="H85" s="11">
        <f t="shared" si="12"/>
        <v>191773931.7488842</v>
      </c>
      <c r="I85" s="10">
        <f t="shared" si="10"/>
        <v>-0.9676999311003078</v>
      </c>
      <c r="J85" s="86">
        <f t="shared" si="13"/>
        <v>0.25</v>
      </c>
      <c r="K85" s="57">
        <v>0.3</v>
      </c>
      <c r="L85" s="75">
        <f t="shared" si="14"/>
        <v>-0.04999999999999999</v>
      </c>
    </row>
    <row r="86" spans="1:12" ht="12.75">
      <c r="A86" s="9" t="s">
        <v>168</v>
      </c>
      <c r="B86" s="87" t="s">
        <v>169</v>
      </c>
      <c r="C86" s="54">
        <v>14269100.300603509</v>
      </c>
      <c r="D86" s="54">
        <v>30386</v>
      </c>
      <c r="E86" s="52">
        <f t="shared" si="8"/>
        <v>469.59456001459586</v>
      </c>
      <c r="F86" s="11">
        <f t="shared" si="11"/>
        <v>-284.3616026222889</v>
      </c>
      <c r="G86" s="11">
        <f t="shared" si="9"/>
        <v>80861.52104591654</v>
      </c>
      <c r="H86" s="11">
        <f t="shared" si="12"/>
        <v>2457058178.5012197</v>
      </c>
      <c r="I86" s="10">
        <f t="shared" si="10"/>
        <v>-1.1233633802738499</v>
      </c>
      <c r="J86" s="86">
        <f t="shared" si="13"/>
        <v>0.3</v>
      </c>
      <c r="K86" s="57">
        <v>0.3</v>
      </c>
      <c r="L86" s="75">
        <f t="shared" si="14"/>
        <v>0</v>
      </c>
    </row>
    <row r="87" spans="1:12" ht="12.75">
      <c r="A87" s="9" t="s">
        <v>170</v>
      </c>
      <c r="B87" s="90" t="s">
        <v>171</v>
      </c>
      <c r="C87" s="53">
        <v>10186395.272429071</v>
      </c>
      <c r="D87" s="53">
        <v>26811</v>
      </c>
      <c r="E87" s="52">
        <f t="shared" si="8"/>
        <v>379.933433009924</v>
      </c>
      <c r="F87" s="11">
        <f t="shared" si="11"/>
        <v>-374.02272962696077</v>
      </c>
      <c r="G87" s="11">
        <f t="shared" si="9"/>
        <v>139893.0022776026</v>
      </c>
      <c r="H87" s="11">
        <f t="shared" si="12"/>
        <v>3750671284.064803</v>
      </c>
      <c r="I87" s="10">
        <f t="shared" si="10"/>
        <v>-1.4775674140896176</v>
      </c>
      <c r="J87" s="86">
        <f t="shared" si="13"/>
        <v>0.3</v>
      </c>
      <c r="K87" s="57">
        <v>0.3</v>
      </c>
      <c r="L87" s="75">
        <f t="shared" si="14"/>
        <v>0</v>
      </c>
    </row>
    <row r="88" spans="1:12" ht="12.75">
      <c r="A88" s="9" t="s">
        <v>172</v>
      </c>
      <c r="B88" s="90" t="s">
        <v>173</v>
      </c>
      <c r="C88" s="53">
        <v>1730510.0447963357</v>
      </c>
      <c r="D88" s="53">
        <v>5050</v>
      </c>
      <c r="E88" s="52">
        <f t="shared" si="8"/>
        <v>342.675256395314</v>
      </c>
      <c r="F88" s="11">
        <f t="shared" si="11"/>
        <v>-411.28090624157073</v>
      </c>
      <c r="G88" s="11">
        <f t="shared" si="9"/>
        <v>169151.98383888768</v>
      </c>
      <c r="H88" s="11">
        <f t="shared" si="12"/>
        <v>854217518.3863828</v>
      </c>
      <c r="I88" s="10">
        <f t="shared" si="10"/>
        <v>-1.6247549064889437</v>
      </c>
      <c r="J88" s="86">
        <f t="shared" si="13"/>
        <v>0.3</v>
      </c>
      <c r="K88" s="57">
        <v>0.3</v>
      </c>
      <c r="L88" s="75">
        <f t="shared" si="14"/>
        <v>0</v>
      </c>
    </row>
    <row r="89" spans="1:12" ht="12.75">
      <c r="A89" s="9" t="s">
        <v>174</v>
      </c>
      <c r="B89" s="87" t="s">
        <v>175</v>
      </c>
      <c r="C89" s="54">
        <v>681542581.9027507</v>
      </c>
      <c r="D89" s="54">
        <v>696997</v>
      </c>
      <c r="E89" s="52">
        <f t="shared" si="8"/>
        <v>977.8271382843121</v>
      </c>
      <c r="F89" s="11">
        <f t="shared" si="11"/>
        <v>223.87097564742737</v>
      </c>
      <c r="G89" s="11">
        <f t="shared" si="9"/>
        <v>50118.21373733102</v>
      </c>
      <c r="H89" s="11">
        <f t="shared" si="12"/>
        <v>34932244620.27851</v>
      </c>
      <c r="I89" s="10">
        <f t="shared" si="10"/>
        <v>0.8843966753223893</v>
      </c>
      <c r="J89" s="86">
        <f t="shared" si="13"/>
        <v>0.2</v>
      </c>
      <c r="K89" s="57">
        <v>0.2</v>
      </c>
      <c r="L89" s="75">
        <f t="shared" si="14"/>
        <v>0</v>
      </c>
    </row>
    <row r="90" spans="1:12" ht="12.75">
      <c r="A90" s="9" t="s">
        <v>176</v>
      </c>
      <c r="B90" s="90" t="s">
        <v>177</v>
      </c>
      <c r="C90" s="53">
        <v>1962932.036701557</v>
      </c>
      <c r="D90" s="53">
        <v>3743</v>
      </c>
      <c r="E90" s="52">
        <f t="shared" si="8"/>
        <v>524.427474405973</v>
      </c>
      <c r="F90" s="11">
        <f t="shared" si="11"/>
        <v>-229.5286882309117</v>
      </c>
      <c r="G90" s="11">
        <f t="shared" si="9"/>
        <v>52683.418721003065</v>
      </c>
      <c r="H90" s="11">
        <f t="shared" si="12"/>
        <v>197194036.27271447</v>
      </c>
      <c r="I90" s="10">
        <f t="shared" si="10"/>
        <v>-0.9067473270059886</v>
      </c>
      <c r="J90" s="86">
        <f t="shared" si="13"/>
        <v>0.25</v>
      </c>
      <c r="K90" s="57">
        <v>0.25</v>
      </c>
      <c r="L90" s="75">
        <f t="shared" si="14"/>
        <v>0</v>
      </c>
    </row>
    <row r="91" spans="1:12" ht="12.75">
      <c r="A91" s="9" t="s">
        <v>178</v>
      </c>
      <c r="B91" s="90" t="s">
        <v>179</v>
      </c>
      <c r="C91" s="53">
        <v>5302677.260934695</v>
      </c>
      <c r="D91" s="53">
        <v>7460</v>
      </c>
      <c r="E91" s="52">
        <f t="shared" si="8"/>
        <v>710.8146462378947</v>
      </c>
      <c r="F91" s="11">
        <f t="shared" si="11"/>
        <v>-43.14151639899001</v>
      </c>
      <c r="G91" s="11">
        <f t="shared" si="9"/>
        <v>1861.1904372043236</v>
      </c>
      <c r="H91" s="11">
        <f t="shared" si="12"/>
        <v>13884480.661544254</v>
      </c>
      <c r="I91" s="10">
        <f t="shared" si="10"/>
        <v>-0.17042947868205063</v>
      </c>
      <c r="J91" s="86">
        <f t="shared" si="13"/>
        <v>0.25</v>
      </c>
      <c r="K91" s="57">
        <v>0.25</v>
      </c>
      <c r="L91" s="75">
        <f t="shared" si="14"/>
        <v>0</v>
      </c>
    </row>
    <row r="92" spans="1:12" ht="12.75">
      <c r="A92" s="9" t="s">
        <v>180</v>
      </c>
      <c r="B92" s="90" t="s">
        <v>181</v>
      </c>
      <c r="C92" s="53">
        <v>877665.0353941615</v>
      </c>
      <c r="D92" s="53">
        <v>1624</v>
      </c>
      <c r="E92" s="52">
        <f t="shared" si="8"/>
        <v>540.434135094927</v>
      </c>
      <c r="F92" s="11">
        <f t="shared" si="11"/>
        <v>-213.52202754195775</v>
      </c>
      <c r="G92" s="11">
        <f t="shared" si="9"/>
        <v>45591.65624562857</v>
      </c>
      <c r="H92" s="11">
        <f t="shared" si="12"/>
        <v>74040849.74290079</v>
      </c>
      <c r="I92" s="10">
        <f t="shared" si="10"/>
        <v>-0.8435134153504688</v>
      </c>
      <c r="J92" s="86">
        <f t="shared" si="13"/>
        <v>0.25</v>
      </c>
      <c r="K92" s="57">
        <v>0.25</v>
      </c>
      <c r="L92" s="75">
        <f t="shared" si="14"/>
        <v>0</v>
      </c>
    </row>
    <row r="93" spans="1:12" ht="12.75">
      <c r="A93" s="9" t="s">
        <v>182</v>
      </c>
      <c r="B93" s="90" t="s">
        <v>183</v>
      </c>
      <c r="C93" s="53">
        <v>849051.0615618627</v>
      </c>
      <c r="D93" s="53">
        <v>2193</v>
      </c>
      <c r="E93" s="52">
        <f t="shared" si="8"/>
        <v>387.16418675871535</v>
      </c>
      <c r="F93" s="11">
        <f t="shared" si="11"/>
        <v>-366.7919758781694</v>
      </c>
      <c r="G93" s="11">
        <f t="shared" si="9"/>
        <v>134536.3535686116</v>
      </c>
      <c r="H93" s="11">
        <f t="shared" si="12"/>
        <v>295038223.37596524</v>
      </c>
      <c r="I93" s="10">
        <f t="shared" si="10"/>
        <v>-1.4490025027293474</v>
      </c>
      <c r="J93" s="86">
        <f t="shared" si="13"/>
        <v>0.3</v>
      </c>
      <c r="K93" s="57">
        <v>0.3</v>
      </c>
      <c r="L93" s="75">
        <f t="shared" si="14"/>
        <v>0</v>
      </c>
    </row>
    <row r="94" spans="1:12" ht="12.75">
      <c r="A94" s="9" t="s">
        <v>184</v>
      </c>
      <c r="B94" s="90" t="s">
        <v>185</v>
      </c>
      <c r="C94" s="53">
        <v>2156830.3507778905</v>
      </c>
      <c r="D94" s="53">
        <v>3691</v>
      </c>
      <c r="E94" s="52">
        <f t="shared" si="8"/>
        <v>584.3485100996724</v>
      </c>
      <c r="F94" s="11">
        <f t="shared" si="11"/>
        <v>-169.6076525372124</v>
      </c>
      <c r="G94" s="11">
        <f t="shared" si="9"/>
        <v>28766.75579918377</v>
      </c>
      <c r="H94" s="11">
        <f t="shared" si="12"/>
        <v>106178095.6547873</v>
      </c>
      <c r="I94" s="10">
        <f t="shared" si="10"/>
        <v>-0.6700307781272199</v>
      </c>
      <c r="J94" s="86">
        <f t="shared" si="13"/>
        <v>0.25</v>
      </c>
      <c r="K94" s="57">
        <v>0.25</v>
      </c>
      <c r="L94" s="75">
        <f t="shared" si="14"/>
        <v>0</v>
      </c>
    </row>
    <row r="95" spans="1:12" ht="12.75">
      <c r="A95" s="9" t="s">
        <v>186</v>
      </c>
      <c r="B95" s="90" t="s">
        <v>187</v>
      </c>
      <c r="C95" s="53">
        <v>2425090.202097226</v>
      </c>
      <c r="D95" s="53">
        <v>5146</v>
      </c>
      <c r="E95" s="52">
        <f t="shared" si="8"/>
        <v>471.2573264860525</v>
      </c>
      <c r="F95" s="11">
        <f t="shared" si="11"/>
        <v>-282.6988361508323</v>
      </c>
      <c r="G95" s="11">
        <f t="shared" si="9"/>
        <v>79918.63196103512</v>
      </c>
      <c r="H95" s="11">
        <f t="shared" si="12"/>
        <v>411261280.0714867</v>
      </c>
      <c r="I95" s="10">
        <f t="shared" si="10"/>
        <v>-1.1167946630252605</v>
      </c>
      <c r="J95" s="86">
        <f t="shared" si="13"/>
        <v>0.3</v>
      </c>
      <c r="K95" s="57">
        <v>0.3</v>
      </c>
      <c r="L95" s="75">
        <f t="shared" si="14"/>
        <v>0</v>
      </c>
    </row>
    <row r="96" spans="1:12" ht="12.75">
      <c r="A96" s="9" t="s">
        <v>188</v>
      </c>
      <c r="B96" s="90" t="s">
        <v>189</v>
      </c>
      <c r="C96" s="53">
        <v>4643957.675855171</v>
      </c>
      <c r="D96" s="53">
        <v>7801</v>
      </c>
      <c r="E96" s="52">
        <f t="shared" si="8"/>
        <v>595.3028683316461</v>
      </c>
      <c r="F96" s="11">
        <f t="shared" si="11"/>
        <v>-158.65329430523866</v>
      </c>
      <c r="G96" s="11">
        <f t="shared" si="9"/>
        <v>25170.867793904672</v>
      </c>
      <c r="H96" s="11">
        <f t="shared" si="12"/>
        <v>196357939.66025034</v>
      </c>
      <c r="I96" s="10">
        <f t="shared" si="10"/>
        <v>-0.6267558606323073</v>
      </c>
      <c r="J96" s="86">
        <f t="shared" si="13"/>
        <v>0.25</v>
      </c>
      <c r="K96" s="57">
        <v>0.25</v>
      </c>
      <c r="L96" s="75">
        <f t="shared" si="14"/>
        <v>0</v>
      </c>
    </row>
    <row r="97" spans="1:12" ht="12.75">
      <c r="A97" s="9" t="s">
        <v>190</v>
      </c>
      <c r="B97" s="90" t="s">
        <v>191</v>
      </c>
      <c r="C97" s="53">
        <v>1884906.7075318026</v>
      </c>
      <c r="D97" s="53">
        <v>3647</v>
      </c>
      <c r="E97" s="52">
        <f t="shared" si="8"/>
        <v>516.8375946070202</v>
      </c>
      <c r="F97" s="11">
        <f t="shared" si="11"/>
        <v>-237.1185680298646</v>
      </c>
      <c r="G97" s="11">
        <f t="shared" si="9"/>
        <v>56225.21530453353</v>
      </c>
      <c r="H97" s="11">
        <f t="shared" si="12"/>
        <v>205053360.21563378</v>
      </c>
      <c r="I97" s="10">
        <f t="shared" si="10"/>
        <v>-0.9367309568216817</v>
      </c>
      <c r="J97" s="86">
        <f t="shared" si="13"/>
        <v>0.25</v>
      </c>
      <c r="K97" s="57">
        <v>0.25</v>
      </c>
      <c r="L97" s="75">
        <f t="shared" si="14"/>
        <v>0</v>
      </c>
    </row>
    <row r="98" spans="1:12" ht="12.75">
      <c r="A98" s="9" t="s">
        <v>192</v>
      </c>
      <c r="B98" s="90" t="s">
        <v>193</v>
      </c>
      <c r="C98" s="53">
        <v>19221982.473342348</v>
      </c>
      <c r="D98" s="53">
        <v>23886</v>
      </c>
      <c r="E98" s="52">
        <f t="shared" si="8"/>
        <v>804.7384439982562</v>
      </c>
      <c r="F98" s="11">
        <f t="shared" si="11"/>
        <v>50.782281361371474</v>
      </c>
      <c r="G98" s="11">
        <f t="shared" si="9"/>
        <v>2578.840100265497</v>
      </c>
      <c r="H98" s="11">
        <f t="shared" si="12"/>
        <v>61598174.63494166</v>
      </c>
      <c r="I98" s="10">
        <f t="shared" si="10"/>
        <v>0.20061412905983006</v>
      </c>
      <c r="J98" s="86">
        <f t="shared" si="13"/>
        <v>0.2</v>
      </c>
      <c r="K98" s="57">
        <v>0.2</v>
      </c>
      <c r="L98" s="75">
        <f t="shared" si="14"/>
        <v>0</v>
      </c>
    </row>
    <row r="99" spans="1:12" ht="12.75">
      <c r="A99" s="9" t="s">
        <v>194</v>
      </c>
      <c r="B99" s="88" t="s">
        <v>195</v>
      </c>
      <c r="C99" s="53">
        <v>13804209.767627912</v>
      </c>
      <c r="D99" s="53">
        <v>24232</v>
      </c>
      <c r="E99" s="52">
        <f t="shared" si="8"/>
        <v>569.6686104171307</v>
      </c>
      <c r="F99" s="11">
        <f t="shared" si="11"/>
        <v>-184.28755221975405</v>
      </c>
      <c r="G99" s="11">
        <f t="shared" si="9"/>
        <v>33961.90190314857</v>
      </c>
      <c r="H99" s="11">
        <f t="shared" si="12"/>
        <v>822964806.9170963</v>
      </c>
      <c r="I99" s="10">
        <f t="shared" si="10"/>
        <v>-0.7280233536978585</v>
      </c>
      <c r="J99" s="86">
        <f t="shared" si="13"/>
        <v>0.25</v>
      </c>
      <c r="K99" s="57">
        <v>0.25</v>
      </c>
      <c r="L99" s="75">
        <f t="shared" si="14"/>
        <v>0</v>
      </c>
    </row>
    <row r="100" spans="1:12" ht="12.75">
      <c r="A100" s="9" t="s">
        <v>196</v>
      </c>
      <c r="B100" s="90" t="s">
        <v>197</v>
      </c>
      <c r="C100" s="53">
        <v>6011592.758655372</v>
      </c>
      <c r="D100" s="53">
        <v>7193</v>
      </c>
      <c r="E100" s="52">
        <f t="shared" si="8"/>
        <v>835.7559792375048</v>
      </c>
      <c r="F100" s="11">
        <f t="shared" si="11"/>
        <v>81.79981660062003</v>
      </c>
      <c r="G100" s="11">
        <f t="shared" si="9"/>
        <v>6691.209995895073</v>
      </c>
      <c r="H100" s="11">
        <f t="shared" si="12"/>
        <v>48129873.50047326</v>
      </c>
      <c r="I100" s="10">
        <f t="shared" si="10"/>
        <v>0.32314812420124855</v>
      </c>
      <c r="J100" s="86">
        <f t="shared" si="13"/>
        <v>0.2</v>
      </c>
      <c r="K100" s="57">
        <v>0.2</v>
      </c>
      <c r="L100" s="75">
        <f t="shared" si="14"/>
        <v>0</v>
      </c>
    </row>
    <row r="101" spans="1:12" ht="12.75">
      <c r="A101" s="9" t="s">
        <v>198</v>
      </c>
      <c r="B101" s="90" t="s">
        <v>199</v>
      </c>
      <c r="C101" s="53">
        <v>1715262.7362729076</v>
      </c>
      <c r="D101" s="53">
        <v>2305</v>
      </c>
      <c r="E101" s="52">
        <f aca="true" t="shared" si="15" ref="E101:E132">C101/D101</f>
        <v>744.1486925262072</v>
      </c>
      <c r="F101" s="11">
        <f t="shared" si="11"/>
        <v>-9.807470110677514</v>
      </c>
      <c r="G101" s="11">
        <f t="shared" si="9"/>
        <v>96.1864699718328</v>
      </c>
      <c r="H101" s="11">
        <f t="shared" si="12"/>
        <v>221709.81328507463</v>
      </c>
      <c r="I101" s="10">
        <f t="shared" si="10"/>
        <v>-0.03874416473204204</v>
      </c>
      <c r="J101" s="86">
        <f t="shared" si="13"/>
        <v>0.25</v>
      </c>
      <c r="K101" s="57">
        <v>0.2</v>
      </c>
      <c r="L101" s="75">
        <f t="shared" si="14"/>
        <v>0.04999999999999999</v>
      </c>
    </row>
    <row r="102" spans="1:12" ht="12.75">
      <c r="A102" s="9" t="s">
        <v>200</v>
      </c>
      <c r="B102" s="88" t="s">
        <v>201</v>
      </c>
      <c r="C102" s="53">
        <v>15627045.31689509</v>
      </c>
      <c r="D102" s="53">
        <v>18823</v>
      </c>
      <c r="E102" s="52">
        <f t="shared" si="15"/>
        <v>830.2101321200175</v>
      </c>
      <c r="F102" s="11">
        <f t="shared" si="11"/>
        <v>76.25396948313278</v>
      </c>
      <c r="G102" s="11">
        <f t="shared" si="9"/>
        <v>5814.667861934545</v>
      </c>
      <c r="H102" s="11">
        <f t="shared" si="12"/>
        <v>109449493.16519393</v>
      </c>
      <c r="I102" s="10">
        <f t="shared" si="10"/>
        <v>0.30123939423584023</v>
      </c>
      <c r="J102" s="86">
        <f t="shared" si="13"/>
        <v>0.2</v>
      </c>
      <c r="K102" s="57">
        <v>0.2</v>
      </c>
      <c r="L102" s="75">
        <f t="shared" si="14"/>
        <v>0</v>
      </c>
    </row>
    <row r="103" spans="1:12" ht="12.75">
      <c r="A103" s="9" t="s">
        <v>202</v>
      </c>
      <c r="B103" s="90" t="s">
        <v>203</v>
      </c>
      <c r="C103" s="53">
        <v>2097009.2321464906</v>
      </c>
      <c r="D103" s="53">
        <v>3522</v>
      </c>
      <c r="E103" s="52">
        <f t="shared" si="15"/>
        <v>595.4029619950286</v>
      </c>
      <c r="F103" s="11">
        <f t="shared" si="11"/>
        <v>-158.55320064185617</v>
      </c>
      <c r="G103" s="11">
        <f t="shared" si="9"/>
        <v>25139.117433776697</v>
      </c>
      <c r="H103" s="11">
        <f t="shared" si="12"/>
        <v>88539971.60176152</v>
      </c>
      <c r="I103" s="10">
        <f t="shared" si="10"/>
        <v>-0.6263604431251457</v>
      </c>
      <c r="J103" s="86">
        <f t="shared" si="13"/>
        <v>0.25</v>
      </c>
      <c r="K103" s="57">
        <v>0.25</v>
      </c>
      <c r="L103" s="75">
        <f t="shared" si="14"/>
        <v>0</v>
      </c>
    </row>
    <row r="104" spans="1:12" ht="12.75">
      <c r="A104" s="9" t="s">
        <v>204</v>
      </c>
      <c r="B104" s="90" t="s">
        <v>205</v>
      </c>
      <c r="C104" s="53">
        <v>2122067.8706427664</v>
      </c>
      <c r="D104" s="53">
        <v>5003</v>
      </c>
      <c r="E104" s="52">
        <f t="shared" si="15"/>
        <v>424.15907868134445</v>
      </c>
      <c r="F104" s="11">
        <f t="shared" si="11"/>
        <v>-329.7970839555403</v>
      </c>
      <c r="G104" s="11">
        <f t="shared" si="9"/>
        <v>108766.11658557769</v>
      </c>
      <c r="H104" s="11">
        <f t="shared" si="12"/>
        <v>544156881.2776452</v>
      </c>
      <c r="I104" s="10">
        <f t="shared" si="10"/>
        <v>-1.302855109903348</v>
      </c>
      <c r="J104" s="86">
        <f t="shared" si="13"/>
        <v>0.3</v>
      </c>
      <c r="K104" s="57">
        <v>0.3</v>
      </c>
      <c r="L104" s="75">
        <f t="shared" si="14"/>
        <v>0</v>
      </c>
    </row>
    <row r="105" spans="1:12" ht="12.75">
      <c r="A105" s="9" t="s">
        <v>206</v>
      </c>
      <c r="B105" s="88" t="s">
        <v>207</v>
      </c>
      <c r="C105" s="53">
        <v>7801553.823366366</v>
      </c>
      <c r="D105" s="53">
        <v>12727</v>
      </c>
      <c r="E105" s="52">
        <f t="shared" si="15"/>
        <v>612.9923645294544</v>
      </c>
      <c r="F105" s="11">
        <f t="shared" si="11"/>
        <v>-140.9637981074303</v>
      </c>
      <c r="G105" s="11">
        <f t="shared" si="9"/>
        <v>19870.792376872374</v>
      </c>
      <c r="H105" s="11">
        <f t="shared" si="12"/>
        <v>252895574.5804547</v>
      </c>
      <c r="I105" s="10">
        <f t="shared" si="10"/>
        <v>-0.5568739494992258</v>
      </c>
      <c r="J105" s="86">
        <f t="shared" si="13"/>
        <v>0.25</v>
      </c>
      <c r="K105" s="57">
        <v>0.25</v>
      </c>
      <c r="L105" s="75">
        <f t="shared" si="14"/>
        <v>0</v>
      </c>
    </row>
    <row r="106" spans="1:12" ht="12.75">
      <c r="A106" s="9" t="s">
        <v>208</v>
      </c>
      <c r="B106" s="90" t="s">
        <v>209</v>
      </c>
      <c r="C106" s="53">
        <v>11683001.467760844</v>
      </c>
      <c r="D106" s="53">
        <v>11313</v>
      </c>
      <c r="E106" s="52">
        <f t="shared" si="15"/>
        <v>1032.7058665040965</v>
      </c>
      <c r="F106" s="11">
        <f t="shared" si="11"/>
        <v>278.7497038672118</v>
      </c>
      <c r="G106" s="11">
        <f t="shared" si="9"/>
        <v>77701.39740605827</v>
      </c>
      <c r="H106" s="11">
        <f t="shared" si="12"/>
        <v>879035908.8547372</v>
      </c>
      <c r="I106" s="10">
        <f t="shared" si="10"/>
        <v>1.101193714970508</v>
      </c>
      <c r="J106" s="86">
        <f t="shared" si="13"/>
        <v>0.15</v>
      </c>
      <c r="K106" s="57">
        <v>0.15</v>
      </c>
      <c r="L106" s="75">
        <f t="shared" si="14"/>
        <v>0</v>
      </c>
    </row>
    <row r="107" spans="1:12" ht="12.75">
      <c r="A107" s="9" t="s">
        <v>210</v>
      </c>
      <c r="B107" s="90" t="s">
        <v>211</v>
      </c>
      <c r="C107" s="53">
        <v>1549529.351842249</v>
      </c>
      <c r="D107" s="53">
        <v>3308</v>
      </c>
      <c r="E107" s="52">
        <f t="shared" si="15"/>
        <v>468.4187883440898</v>
      </c>
      <c r="F107" s="11">
        <f t="shared" si="11"/>
        <v>-285.53737429279494</v>
      </c>
      <c r="G107" s="11">
        <f t="shared" si="9"/>
        <v>81531.59211802368</v>
      </c>
      <c r="H107" s="11">
        <f t="shared" si="12"/>
        <v>269706506.7264223</v>
      </c>
      <c r="I107" s="10">
        <f t="shared" si="10"/>
        <v>-1.1280082367735662</v>
      </c>
      <c r="J107" s="86">
        <f t="shared" si="13"/>
        <v>0.3</v>
      </c>
      <c r="K107" s="57">
        <v>0.3</v>
      </c>
      <c r="L107" s="75">
        <f t="shared" si="14"/>
        <v>0</v>
      </c>
    </row>
    <row r="108" spans="1:12" ht="12.75">
      <c r="A108" s="9" t="s">
        <v>212</v>
      </c>
      <c r="B108" s="88" t="s">
        <v>213</v>
      </c>
      <c r="C108" s="53">
        <v>15724635.692850199</v>
      </c>
      <c r="D108" s="53">
        <v>30321</v>
      </c>
      <c r="E108" s="52">
        <f t="shared" si="15"/>
        <v>518.6054448352693</v>
      </c>
      <c r="F108" s="11">
        <f t="shared" si="11"/>
        <v>-235.35071780161547</v>
      </c>
      <c r="G108" s="11">
        <f t="shared" si="9"/>
        <v>55389.96036973564</v>
      </c>
      <c r="H108" s="11">
        <f t="shared" si="12"/>
        <v>1679478988.3707545</v>
      </c>
      <c r="I108" s="10">
        <f t="shared" si="10"/>
        <v>-0.9297471088270504</v>
      </c>
      <c r="J108" s="86">
        <f t="shared" si="13"/>
        <v>0.25</v>
      </c>
      <c r="K108" s="57">
        <v>0.25</v>
      </c>
      <c r="L108" s="75">
        <f t="shared" si="14"/>
        <v>0</v>
      </c>
    </row>
    <row r="109" spans="1:12" ht="12.75">
      <c r="A109" s="9" t="s">
        <v>214</v>
      </c>
      <c r="B109" s="90" t="s">
        <v>215</v>
      </c>
      <c r="C109" s="53">
        <v>2315910.3508052025</v>
      </c>
      <c r="D109" s="53">
        <v>3429</v>
      </c>
      <c r="E109" s="52">
        <f t="shared" si="15"/>
        <v>675.3894286396041</v>
      </c>
      <c r="F109" s="11">
        <f t="shared" si="11"/>
        <v>-78.56673399728061</v>
      </c>
      <c r="G109" s="11">
        <f t="shared" si="9"/>
        <v>6172.731690999449</v>
      </c>
      <c r="H109" s="11">
        <f t="shared" si="12"/>
        <v>21166296.96843711</v>
      </c>
      <c r="I109" s="10">
        <f t="shared" si="10"/>
        <v>-0.3103759124521955</v>
      </c>
      <c r="J109" s="86">
        <f t="shared" si="13"/>
        <v>0.25</v>
      </c>
      <c r="K109" s="57">
        <v>0.25</v>
      </c>
      <c r="L109" s="75">
        <f t="shared" si="14"/>
        <v>0</v>
      </c>
    </row>
    <row r="110" spans="1:12" ht="12.75">
      <c r="A110" s="9" t="s">
        <v>216</v>
      </c>
      <c r="B110" s="88" t="s">
        <v>217</v>
      </c>
      <c r="C110" s="53">
        <v>18042512.879590124</v>
      </c>
      <c r="D110" s="53">
        <v>30231</v>
      </c>
      <c r="E110" s="52">
        <f t="shared" si="15"/>
        <v>596.8215698981219</v>
      </c>
      <c r="F110" s="11">
        <f t="shared" si="11"/>
        <v>-157.13459273876288</v>
      </c>
      <c r="G110" s="11">
        <f t="shared" si="9"/>
        <v>24691.28023517687</v>
      </c>
      <c r="H110" s="11">
        <f t="shared" si="12"/>
        <v>746442092.789632</v>
      </c>
      <c r="I110" s="10">
        <f t="shared" si="10"/>
        <v>-0.6207562681781545</v>
      </c>
      <c r="J110" s="86">
        <f t="shared" si="13"/>
        <v>0.25</v>
      </c>
      <c r="K110" s="57">
        <v>0.25</v>
      </c>
      <c r="L110" s="75">
        <f t="shared" si="14"/>
        <v>0</v>
      </c>
    </row>
    <row r="111" spans="1:12" ht="12.75">
      <c r="A111" s="9" t="s">
        <v>218</v>
      </c>
      <c r="B111" s="90" t="s">
        <v>219</v>
      </c>
      <c r="C111" s="53">
        <v>1178758.0225268789</v>
      </c>
      <c r="D111" s="53">
        <v>2474</v>
      </c>
      <c r="E111" s="52">
        <f t="shared" si="15"/>
        <v>476.45837612242474</v>
      </c>
      <c r="F111" s="11">
        <f t="shared" si="11"/>
        <v>-277.49778651446</v>
      </c>
      <c r="G111" s="11">
        <f t="shared" si="9"/>
        <v>77005.02152042482</v>
      </c>
      <c r="H111" s="11">
        <f t="shared" si="12"/>
        <v>190510423.241531</v>
      </c>
      <c r="I111" s="10">
        <f t="shared" si="10"/>
        <v>-1.0962480468625717</v>
      </c>
      <c r="J111" s="86">
        <f t="shared" si="13"/>
        <v>0.3</v>
      </c>
      <c r="K111" s="57">
        <v>0.3</v>
      </c>
      <c r="L111" s="75">
        <f t="shared" si="14"/>
        <v>0</v>
      </c>
    </row>
    <row r="112" spans="1:12" ht="12.75">
      <c r="A112" s="9" t="s">
        <v>220</v>
      </c>
      <c r="B112" s="88" t="s">
        <v>221</v>
      </c>
      <c r="C112" s="53">
        <v>4475185.1442875145</v>
      </c>
      <c r="D112" s="53">
        <v>8796</v>
      </c>
      <c r="E112" s="52">
        <f t="shared" si="15"/>
        <v>508.7750277725687</v>
      </c>
      <c r="F112" s="11">
        <f t="shared" si="11"/>
        <v>-245.18113486431605</v>
      </c>
      <c r="G112" s="11">
        <f t="shared" si="9"/>
        <v>60113.788893353936</v>
      </c>
      <c r="H112" s="11">
        <f t="shared" si="12"/>
        <v>528760887.10594124</v>
      </c>
      <c r="I112" s="10">
        <f t="shared" si="10"/>
        <v>-0.9685819249176228</v>
      </c>
      <c r="J112" s="86">
        <f t="shared" si="13"/>
        <v>0.25</v>
      </c>
      <c r="K112" s="57">
        <v>0.3</v>
      </c>
      <c r="L112" s="75">
        <f t="shared" si="14"/>
        <v>-0.04999999999999999</v>
      </c>
    </row>
    <row r="113" spans="1:12" ht="12.75">
      <c r="A113" s="9" t="s">
        <v>222</v>
      </c>
      <c r="B113" s="87" t="s">
        <v>223</v>
      </c>
      <c r="C113" s="54">
        <v>19437783.453186538</v>
      </c>
      <c r="D113" s="54">
        <v>24967</v>
      </c>
      <c r="E113" s="52">
        <f t="shared" si="15"/>
        <v>778.5390096201602</v>
      </c>
      <c r="F113" s="11">
        <f t="shared" si="11"/>
        <v>24.58284698327543</v>
      </c>
      <c r="G113" s="11">
        <f t="shared" si="9"/>
        <v>604.316365803134</v>
      </c>
      <c r="H113" s="11">
        <f t="shared" si="12"/>
        <v>15087966.705006845</v>
      </c>
      <c r="I113" s="10">
        <f t="shared" si="10"/>
        <v>0.09711392054773339</v>
      </c>
      <c r="J113" s="86">
        <f t="shared" si="13"/>
        <v>0.2</v>
      </c>
      <c r="K113" s="57">
        <v>0.25</v>
      </c>
      <c r="L113" s="75">
        <f t="shared" si="14"/>
        <v>-0.04999999999999999</v>
      </c>
    </row>
    <row r="114" spans="1:12" ht="12.75">
      <c r="A114" s="9" t="s">
        <v>224</v>
      </c>
      <c r="B114" s="90" t="s">
        <v>225</v>
      </c>
      <c r="C114" s="53">
        <v>1315711.7909658859</v>
      </c>
      <c r="D114" s="53">
        <v>3254</v>
      </c>
      <c r="E114" s="52">
        <f t="shared" si="15"/>
        <v>404.3367519870577</v>
      </c>
      <c r="F114" s="11">
        <f t="shared" si="11"/>
        <v>-349.61941064982705</v>
      </c>
      <c r="G114" s="11">
        <f t="shared" si="9"/>
        <v>122233.73230313239</v>
      </c>
      <c r="H114" s="11">
        <f t="shared" si="12"/>
        <v>397748564.91439277</v>
      </c>
      <c r="I114" s="10">
        <f t="shared" si="10"/>
        <v>-1.381162714428155</v>
      </c>
      <c r="J114" s="86">
        <f t="shared" si="13"/>
        <v>0.3</v>
      </c>
      <c r="K114" s="57">
        <v>0.3</v>
      </c>
      <c r="L114" s="75">
        <f t="shared" si="14"/>
        <v>0</v>
      </c>
    </row>
    <row r="115" spans="1:12" ht="12.75">
      <c r="A115" s="9" t="s">
        <v>226</v>
      </c>
      <c r="B115" s="90" t="s">
        <v>227</v>
      </c>
      <c r="C115" s="53">
        <v>671489.5537253959</v>
      </c>
      <c r="D115" s="53">
        <v>1938</v>
      </c>
      <c r="E115" s="52">
        <f t="shared" si="15"/>
        <v>346.4858378356016</v>
      </c>
      <c r="F115" s="11">
        <f t="shared" si="11"/>
        <v>-407.47032480128314</v>
      </c>
      <c r="G115" s="11">
        <f t="shared" si="9"/>
        <v>166032.06559366317</v>
      </c>
      <c r="H115" s="11">
        <f t="shared" si="12"/>
        <v>321770143.1205192</v>
      </c>
      <c r="I115" s="10">
        <f t="shared" si="10"/>
        <v>-1.609701300066363</v>
      </c>
      <c r="J115" s="86">
        <f t="shared" si="13"/>
        <v>0.3</v>
      </c>
      <c r="K115" s="57">
        <v>0.3</v>
      </c>
      <c r="L115" s="75">
        <f t="shared" si="14"/>
        <v>0</v>
      </c>
    </row>
    <row r="116" spans="1:12" ht="12.75">
      <c r="A116" s="9" t="s">
        <v>228</v>
      </c>
      <c r="B116" s="90" t="s">
        <v>229</v>
      </c>
      <c r="C116" s="53">
        <v>2009490.740799644</v>
      </c>
      <c r="D116" s="53">
        <v>3892</v>
      </c>
      <c r="E116" s="52">
        <f t="shared" si="15"/>
        <v>516.3131399793535</v>
      </c>
      <c r="F116" s="11">
        <f t="shared" si="11"/>
        <v>-237.64302265753122</v>
      </c>
      <c r="G116" s="11">
        <f t="shared" si="9"/>
        <v>56474.2062178079</v>
      </c>
      <c r="H116" s="11">
        <f t="shared" si="12"/>
        <v>219797610.59970835</v>
      </c>
      <c r="I116" s="10">
        <f t="shared" si="10"/>
        <v>-0.9388028016766229</v>
      </c>
      <c r="J116" s="86">
        <f t="shared" si="13"/>
        <v>0.25</v>
      </c>
      <c r="K116" s="57">
        <v>0.3</v>
      </c>
      <c r="L116" s="75">
        <f t="shared" si="14"/>
        <v>-0.04999999999999999</v>
      </c>
    </row>
    <row r="117" spans="1:12" ht="12.75">
      <c r="A117" s="9" t="s">
        <v>230</v>
      </c>
      <c r="B117" s="90" t="s">
        <v>231</v>
      </c>
      <c r="C117" s="53">
        <v>4945334.087125751</v>
      </c>
      <c r="D117" s="53">
        <v>8430</v>
      </c>
      <c r="E117" s="52">
        <f t="shared" si="15"/>
        <v>586.6351230279657</v>
      </c>
      <c r="F117" s="11">
        <f t="shared" si="11"/>
        <v>-167.32103960891902</v>
      </c>
      <c r="G117" s="11">
        <f t="shared" si="9"/>
        <v>27996.33029580945</v>
      </c>
      <c r="H117" s="11">
        <f t="shared" si="12"/>
        <v>236009064.39367366</v>
      </c>
      <c r="I117" s="10">
        <f t="shared" si="10"/>
        <v>-0.6609975710949839</v>
      </c>
      <c r="J117" s="86">
        <f t="shared" si="13"/>
        <v>0.25</v>
      </c>
      <c r="K117" s="57">
        <v>0.25</v>
      </c>
      <c r="L117" s="75">
        <f t="shared" si="14"/>
        <v>0</v>
      </c>
    </row>
    <row r="118" spans="1:12" ht="12.75">
      <c r="A118" s="9" t="s">
        <v>232</v>
      </c>
      <c r="B118" s="87" t="s">
        <v>233</v>
      </c>
      <c r="C118" s="54">
        <v>31405907.391962275</v>
      </c>
      <c r="D118" s="54">
        <v>38059</v>
      </c>
      <c r="E118" s="52">
        <f t="shared" si="15"/>
        <v>825.1900310560518</v>
      </c>
      <c r="F118" s="11">
        <f t="shared" si="11"/>
        <v>71.23386841916704</v>
      </c>
      <c r="G118" s="11">
        <f t="shared" si="9"/>
        <v>5074.264009959203</v>
      </c>
      <c r="H118" s="11">
        <f t="shared" si="12"/>
        <v>193121413.9550373</v>
      </c>
      <c r="I118" s="10">
        <f t="shared" si="10"/>
        <v>0.2814076108708281</v>
      </c>
      <c r="J118" s="86">
        <f t="shared" si="13"/>
        <v>0.2</v>
      </c>
      <c r="K118" s="57">
        <v>0.2</v>
      </c>
      <c r="L118" s="75">
        <f t="shared" si="14"/>
        <v>0</v>
      </c>
    </row>
    <row r="119" spans="1:12" ht="12.75">
      <c r="A119" s="9" t="s">
        <v>234</v>
      </c>
      <c r="B119" s="90" t="s">
        <v>235</v>
      </c>
      <c r="C119" s="53">
        <v>7023484.499476391</v>
      </c>
      <c r="D119" s="53">
        <v>11760</v>
      </c>
      <c r="E119" s="52">
        <f t="shared" si="15"/>
        <v>597.2350764860877</v>
      </c>
      <c r="F119" s="11">
        <f t="shared" si="11"/>
        <v>-156.72108615079708</v>
      </c>
      <c r="G119" s="11">
        <f t="shared" si="9"/>
        <v>24561.49884428556</v>
      </c>
      <c r="H119" s="11">
        <f t="shared" si="12"/>
        <v>288843226.4087982</v>
      </c>
      <c r="I119" s="10">
        <f t="shared" si="10"/>
        <v>-0.6191227207718272</v>
      </c>
      <c r="J119" s="86">
        <f t="shared" si="13"/>
        <v>0.25</v>
      </c>
      <c r="K119" s="57">
        <v>0.25</v>
      </c>
      <c r="L119" s="75">
        <f t="shared" si="14"/>
        <v>0</v>
      </c>
    </row>
    <row r="120" spans="1:12" ht="12.75">
      <c r="A120" s="9" t="s">
        <v>236</v>
      </c>
      <c r="B120" s="90" t="s">
        <v>237</v>
      </c>
      <c r="C120" s="53">
        <v>1843733.8849008002</v>
      </c>
      <c r="D120" s="53">
        <v>3825</v>
      </c>
      <c r="E120" s="52">
        <f t="shared" si="15"/>
        <v>482.02193069301967</v>
      </c>
      <c r="F120" s="11">
        <f t="shared" si="11"/>
        <v>-271.9342319438651</v>
      </c>
      <c r="G120" s="11">
        <f t="shared" si="9"/>
        <v>73948.22650289981</v>
      </c>
      <c r="H120" s="11">
        <f t="shared" si="12"/>
        <v>282851966.3735918</v>
      </c>
      <c r="I120" s="10">
        <f t="shared" si="10"/>
        <v>-1.0742693640477081</v>
      </c>
      <c r="J120" s="86">
        <f t="shared" si="13"/>
        <v>0.3</v>
      </c>
      <c r="K120" s="57">
        <v>0.3</v>
      </c>
      <c r="L120" s="75">
        <f t="shared" si="14"/>
        <v>0</v>
      </c>
    </row>
    <row r="121" spans="1:12" ht="12.75">
      <c r="A121" s="9" t="s">
        <v>238</v>
      </c>
      <c r="B121" s="90" t="s">
        <v>239</v>
      </c>
      <c r="C121" s="53">
        <v>1914041.177951739</v>
      </c>
      <c r="D121" s="53">
        <v>4996</v>
      </c>
      <c r="E121" s="52">
        <f t="shared" si="15"/>
        <v>383.11472737224557</v>
      </c>
      <c r="F121" s="11">
        <f t="shared" si="11"/>
        <v>-370.8414352646392</v>
      </c>
      <c r="G121" s="11">
        <f t="shared" si="9"/>
        <v>137523.37010913758</v>
      </c>
      <c r="H121" s="11">
        <f t="shared" si="12"/>
        <v>687066757.0652514</v>
      </c>
      <c r="I121" s="10">
        <f t="shared" si="10"/>
        <v>-1.464999790488021</v>
      </c>
      <c r="J121" s="86">
        <f t="shared" si="13"/>
        <v>0.3</v>
      </c>
      <c r="K121" s="57">
        <v>0.3</v>
      </c>
      <c r="L121" s="75">
        <f t="shared" si="14"/>
        <v>0</v>
      </c>
    </row>
    <row r="122" spans="1:12" ht="12.75">
      <c r="A122" s="9" t="s">
        <v>240</v>
      </c>
      <c r="B122" s="90" t="s">
        <v>241</v>
      </c>
      <c r="C122" s="53">
        <v>2092484.6054807166</v>
      </c>
      <c r="D122" s="53">
        <v>5890</v>
      </c>
      <c r="E122" s="52">
        <f t="shared" si="15"/>
        <v>355.26054422423033</v>
      </c>
      <c r="F122" s="11">
        <f t="shared" si="11"/>
        <v>-398.6956184126544</v>
      </c>
      <c r="G122" s="11">
        <f t="shared" si="9"/>
        <v>158958.19614144895</v>
      </c>
      <c r="H122" s="11">
        <f t="shared" si="12"/>
        <v>936263775.2731344</v>
      </c>
      <c r="I122" s="10">
        <f t="shared" si="10"/>
        <v>-1.575037042519842</v>
      </c>
      <c r="J122" s="86">
        <f t="shared" si="13"/>
        <v>0.3</v>
      </c>
      <c r="K122" s="57">
        <v>0.3</v>
      </c>
      <c r="L122" s="75">
        <f t="shared" si="14"/>
        <v>0</v>
      </c>
    </row>
    <row r="123" spans="1:12" ht="12.75">
      <c r="A123" s="9" t="s">
        <v>242</v>
      </c>
      <c r="B123" s="90" t="s">
        <v>243</v>
      </c>
      <c r="C123" s="53">
        <v>835968.8075134787</v>
      </c>
      <c r="D123" s="53">
        <v>2914</v>
      </c>
      <c r="E123" s="52">
        <f t="shared" si="15"/>
        <v>286.8801673004388</v>
      </c>
      <c r="F123" s="11">
        <f t="shared" si="11"/>
        <v>-467.07599533644594</v>
      </c>
      <c r="G123" s="11">
        <f t="shared" si="9"/>
        <v>218159.98541953167</v>
      </c>
      <c r="H123" s="11">
        <f t="shared" si="12"/>
        <v>635718197.5125153</v>
      </c>
      <c r="I123" s="10">
        <f t="shared" si="10"/>
        <v>-1.8451720067946893</v>
      </c>
      <c r="J123" s="86">
        <f t="shared" si="13"/>
        <v>0.3</v>
      </c>
      <c r="K123" s="57">
        <v>0.3</v>
      </c>
      <c r="L123" s="75">
        <f t="shared" si="14"/>
        <v>0</v>
      </c>
    </row>
    <row r="124" spans="1:12" s="58" customFormat="1" ht="4.5" customHeight="1">
      <c r="A124" s="9"/>
      <c r="B124" s="12"/>
      <c r="C124" s="55"/>
      <c r="D124" s="56"/>
      <c r="E124" s="55"/>
      <c r="F124" s="55"/>
      <c r="G124" s="55"/>
      <c r="H124" s="55"/>
      <c r="I124" s="55"/>
      <c r="J124" s="57"/>
      <c r="K124" s="57"/>
      <c r="L124" s="69"/>
    </row>
    <row r="125" spans="1:12" ht="12.75">
      <c r="A125" s="59"/>
      <c r="B125" s="60" t="s">
        <v>244</v>
      </c>
      <c r="C125" s="61">
        <f>SUM(C5:C123)</f>
        <v>1579963392.0000007</v>
      </c>
      <c r="D125" s="62">
        <f>SUM(D5:D123)</f>
        <v>2095564</v>
      </c>
      <c r="E125" s="63">
        <f>C125/D125</f>
        <v>753.9561626368848</v>
      </c>
      <c r="F125" s="64"/>
      <c r="G125" s="64"/>
      <c r="H125" s="79">
        <f>SUM(H5:H123)</f>
        <v>134277210445.38351</v>
      </c>
      <c r="I125" s="64"/>
      <c r="J125" s="64"/>
      <c r="K125" s="64"/>
      <c r="L125" s="50"/>
    </row>
    <row r="126" spans="1:11" ht="6.75" customHeight="1">
      <c r="A126" s="59"/>
      <c r="B126" s="60"/>
      <c r="C126" s="65"/>
      <c r="D126" s="66"/>
      <c r="E126" s="67"/>
      <c r="F126" s="64"/>
      <c r="G126" s="64"/>
      <c r="H126" s="79"/>
      <c r="I126" s="64"/>
      <c r="J126" s="68"/>
      <c r="K126" s="68"/>
    </row>
    <row r="127" spans="1:10" ht="12.75">
      <c r="A127" s="69"/>
      <c r="B127" s="69" t="s">
        <v>245</v>
      </c>
      <c r="C127" s="70"/>
      <c r="D127" s="82"/>
      <c r="E127" s="82"/>
      <c r="F127" s="83"/>
      <c r="G127" s="50"/>
      <c r="H127" s="80">
        <f>C125/D125</f>
        <v>753.9561626368848</v>
      </c>
      <c r="I127" s="50"/>
      <c r="J127" s="73"/>
    </row>
    <row r="128" spans="1:10" ht="12.75">
      <c r="A128" s="69"/>
      <c r="B128" s="69" t="s">
        <v>246</v>
      </c>
      <c r="C128" s="70"/>
      <c r="D128" s="82"/>
      <c r="E128" s="82"/>
      <c r="F128" s="83"/>
      <c r="G128" s="50"/>
      <c r="H128" s="80">
        <f>H125/D125</f>
        <v>64076.88357186109</v>
      </c>
      <c r="I128" s="50"/>
      <c r="J128" s="73"/>
    </row>
    <row r="129" spans="1:10" ht="12.75">
      <c r="A129" s="69"/>
      <c r="B129" s="69" t="s">
        <v>247</v>
      </c>
      <c r="C129" s="70"/>
      <c r="D129" s="82"/>
      <c r="E129" s="82"/>
      <c r="F129" s="83"/>
      <c r="G129" s="50"/>
      <c r="H129" s="80">
        <f>SQRT(H128)</f>
        <v>253.13412170598633</v>
      </c>
      <c r="I129" s="50"/>
      <c r="J129" s="73"/>
    </row>
    <row r="130" spans="1:11" ht="12.75">
      <c r="A130" s="71"/>
      <c r="B130" s="71"/>
      <c r="C130" s="71"/>
      <c r="D130" s="72"/>
      <c r="E130" s="72"/>
      <c r="F130" s="72"/>
      <c r="G130" s="73"/>
      <c r="H130" s="73"/>
      <c r="I130" s="74"/>
      <c r="J130" s="73"/>
      <c r="K130" s="73"/>
    </row>
    <row r="131" spans="1:3" ht="12.75">
      <c r="A131" s="84" t="s">
        <v>297</v>
      </c>
      <c r="B131" s="84"/>
      <c r="C131" s="84"/>
    </row>
  </sheetData>
  <sheetProtection/>
  <autoFilter ref="A4:L123"/>
  <mergeCells count="5">
    <mergeCell ref="A2:K2"/>
    <mergeCell ref="D127:F127"/>
    <mergeCell ref="D128:F128"/>
    <mergeCell ref="D129:F129"/>
    <mergeCell ref="A131:C1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3"/>
  <sheetViews>
    <sheetView zoomScalePageLayoutView="0" workbookViewId="0" topLeftCell="A1">
      <selection activeCell="I62" sqref="I62"/>
    </sheetView>
  </sheetViews>
  <sheetFormatPr defaultColWidth="8.8515625" defaultRowHeight="15"/>
  <cols>
    <col min="1" max="3" width="8.8515625" style="14" customWidth="1"/>
    <col min="4" max="4" width="34.7109375" style="14" customWidth="1"/>
    <col min="5" max="5" width="13.28125" style="14" customWidth="1"/>
    <col min="6" max="6" width="17.57421875" style="14" customWidth="1"/>
    <col min="7" max="16384" width="8.8515625" style="14" customWidth="1"/>
  </cols>
  <sheetData>
    <row r="1" spans="2:19" s="1" customFormat="1" ht="24.7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ht="30" customHeight="1" hidden="1">
      <c r="D2" s="15" t="s">
        <v>248</v>
      </c>
    </row>
    <row r="3" ht="15.75" customHeight="1" hidden="1"/>
    <row r="4" spans="2:5" ht="15.75" customHeight="1" hidden="1">
      <c r="B4" s="16" t="s">
        <v>249</v>
      </c>
      <c r="C4" s="17" t="s">
        <v>250</v>
      </c>
      <c r="D4" s="16" t="s">
        <v>251</v>
      </c>
      <c r="E4" s="16" t="s">
        <v>252</v>
      </c>
    </row>
    <row r="5" spans="2:5" ht="15.75" customHeight="1" hidden="1">
      <c r="B5" s="18" t="s">
        <v>253</v>
      </c>
      <c r="C5" s="19"/>
      <c r="D5" s="18" t="s">
        <v>254</v>
      </c>
      <c r="E5" s="18"/>
    </row>
    <row r="6" spans="2:5" ht="16.5" customHeight="1" hidden="1">
      <c r="B6" s="20"/>
      <c r="C6" s="21"/>
      <c r="D6" s="22" t="s">
        <v>255</v>
      </c>
      <c r="E6" s="22"/>
    </row>
    <row r="7" spans="2:5" ht="16.5" customHeight="1" hidden="1">
      <c r="B7" s="23" t="s">
        <v>256</v>
      </c>
      <c r="C7" s="23" t="s">
        <v>257</v>
      </c>
      <c r="D7" s="23" t="s">
        <v>258</v>
      </c>
      <c r="E7" s="24">
        <v>8</v>
      </c>
    </row>
    <row r="8" spans="2:5" ht="16.5" customHeight="1" hidden="1">
      <c r="B8" s="23" t="s">
        <v>259</v>
      </c>
      <c r="C8" s="23" t="s">
        <v>260</v>
      </c>
      <c r="D8" s="23" t="s">
        <v>261</v>
      </c>
      <c r="E8" s="23">
        <v>96</v>
      </c>
    </row>
    <row r="9" spans="2:5" ht="16.5" customHeight="1" hidden="1">
      <c r="B9" s="23" t="s">
        <v>262</v>
      </c>
      <c r="C9" s="23" t="s">
        <v>263</v>
      </c>
      <c r="D9" s="23" t="s">
        <v>264</v>
      </c>
      <c r="E9" s="23">
        <v>5</v>
      </c>
    </row>
    <row r="10" spans="2:5" ht="16.5" customHeight="1" hidden="1">
      <c r="B10" s="23" t="s">
        <v>265</v>
      </c>
      <c r="C10" s="23" t="s">
        <v>266</v>
      </c>
      <c r="D10" s="25" t="s">
        <v>267</v>
      </c>
      <c r="E10" s="25">
        <v>3</v>
      </c>
    </row>
    <row r="11" spans="2:5" ht="16.5" customHeight="1" hidden="1">
      <c r="B11" s="23" t="s">
        <v>268</v>
      </c>
      <c r="C11" s="24" t="s">
        <v>269</v>
      </c>
      <c r="D11" s="26" t="s">
        <v>270</v>
      </c>
      <c r="E11" s="27">
        <v>7</v>
      </c>
    </row>
    <row r="12" ht="15" customHeight="1" hidden="1"/>
    <row r="13" spans="2:4" ht="15" customHeight="1" hidden="1">
      <c r="B13" s="15"/>
      <c r="D13" s="15" t="s">
        <v>271</v>
      </c>
    </row>
    <row r="14" ht="15.75" customHeight="1" hidden="1"/>
    <row r="15" spans="2:5" ht="15.75" customHeight="1" hidden="1">
      <c r="B15" s="16" t="s">
        <v>249</v>
      </c>
      <c r="C15" s="17" t="s">
        <v>250</v>
      </c>
      <c r="D15" s="16" t="s">
        <v>251</v>
      </c>
      <c r="E15" s="16" t="s">
        <v>252</v>
      </c>
    </row>
    <row r="16" spans="2:5" ht="15.75" customHeight="1" hidden="1">
      <c r="B16" s="18" t="s">
        <v>253</v>
      </c>
      <c r="C16" s="19"/>
      <c r="D16" s="18" t="s">
        <v>254</v>
      </c>
      <c r="E16" s="18"/>
    </row>
    <row r="17" spans="2:5" ht="16.5" customHeight="1" hidden="1">
      <c r="B17" s="20"/>
      <c r="C17" s="21"/>
      <c r="D17" s="22" t="s">
        <v>255</v>
      </c>
      <c r="E17" s="22"/>
    </row>
    <row r="18" spans="2:5" ht="16.5" customHeight="1" hidden="1">
      <c r="B18" s="23" t="s">
        <v>256</v>
      </c>
      <c r="C18" s="23" t="s">
        <v>260</v>
      </c>
      <c r="D18" s="23" t="s">
        <v>258</v>
      </c>
      <c r="E18" s="24">
        <v>8</v>
      </c>
    </row>
    <row r="19" spans="2:5" ht="16.5" customHeight="1" hidden="1">
      <c r="B19" s="23" t="s">
        <v>259</v>
      </c>
      <c r="C19" s="23" t="s">
        <v>263</v>
      </c>
      <c r="D19" s="23" t="s">
        <v>261</v>
      </c>
      <c r="E19" s="23">
        <v>96</v>
      </c>
    </row>
    <row r="20" spans="2:5" ht="16.5" customHeight="1" hidden="1">
      <c r="B20" s="23" t="s">
        <v>262</v>
      </c>
      <c r="C20" s="23" t="s">
        <v>266</v>
      </c>
      <c r="D20" s="25" t="s">
        <v>264</v>
      </c>
      <c r="E20" s="25">
        <v>5</v>
      </c>
    </row>
    <row r="21" spans="2:5" ht="16.5" customHeight="1" hidden="1">
      <c r="B21" s="23" t="s">
        <v>265</v>
      </c>
      <c r="C21" s="24" t="s">
        <v>269</v>
      </c>
      <c r="D21" s="28" t="s">
        <v>272</v>
      </c>
      <c r="E21" s="28">
        <v>10</v>
      </c>
    </row>
    <row r="22" ht="15" customHeight="1" hidden="1"/>
    <row r="23" ht="15" customHeight="1" hidden="1">
      <c r="D23" s="15" t="s">
        <v>273</v>
      </c>
    </row>
    <row r="24" ht="15.75" customHeight="1" hidden="1"/>
    <row r="25" spans="2:5" ht="15.75" customHeight="1" hidden="1">
      <c r="B25" s="16" t="s">
        <v>249</v>
      </c>
      <c r="C25" s="17" t="s">
        <v>250</v>
      </c>
      <c r="D25" s="16" t="s">
        <v>251</v>
      </c>
      <c r="E25" s="16" t="s">
        <v>252</v>
      </c>
    </row>
    <row r="26" spans="2:5" ht="15.75" customHeight="1" hidden="1">
      <c r="B26" s="18" t="s">
        <v>253</v>
      </c>
      <c r="C26" s="19"/>
      <c r="D26" s="18" t="s">
        <v>254</v>
      </c>
      <c r="E26" s="18"/>
    </row>
    <row r="27" spans="2:5" ht="16.5" customHeight="1" hidden="1">
      <c r="B27" s="20"/>
      <c r="C27" s="21"/>
      <c r="D27" s="22" t="s">
        <v>255</v>
      </c>
      <c r="E27" s="22"/>
    </row>
    <row r="28" spans="2:5" ht="16.5" customHeight="1" hidden="1">
      <c r="B28" s="23" t="s">
        <v>256</v>
      </c>
      <c r="C28" s="23" t="s">
        <v>257</v>
      </c>
      <c r="D28" s="23" t="s">
        <v>258</v>
      </c>
      <c r="E28" s="23">
        <v>8</v>
      </c>
    </row>
    <row r="29" spans="2:5" ht="16.5" customHeight="1" hidden="1">
      <c r="B29" s="23" t="s">
        <v>259</v>
      </c>
      <c r="C29" s="23" t="s">
        <v>260</v>
      </c>
      <c r="D29" s="23" t="s">
        <v>274</v>
      </c>
      <c r="E29" s="23">
        <v>79</v>
      </c>
    </row>
    <row r="30" spans="2:5" ht="16.5" customHeight="1" hidden="1">
      <c r="B30" s="23" t="s">
        <v>262</v>
      </c>
      <c r="C30" s="23" t="s">
        <v>263</v>
      </c>
      <c r="D30" s="23" t="s">
        <v>275</v>
      </c>
      <c r="E30" s="23">
        <v>17</v>
      </c>
    </row>
    <row r="31" spans="2:5" ht="16.5" customHeight="1" hidden="1">
      <c r="B31" s="23" t="s">
        <v>265</v>
      </c>
      <c r="C31" s="23" t="s">
        <v>266</v>
      </c>
      <c r="D31" s="23" t="s">
        <v>276</v>
      </c>
      <c r="E31" s="23">
        <v>3</v>
      </c>
    </row>
    <row r="32" spans="2:5" ht="16.5" customHeight="1" hidden="1">
      <c r="B32" s="23" t="s">
        <v>268</v>
      </c>
      <c r="C32" s="23" t="s">
        <v>269</v>
      </c>
      <c r="D32" s="23" t="s">
        <v>277</v>
      </c>
      <c r="E32" s="23">
        <v>12</v>
      </c>
    </row>
    <row r="33" ht="15" customHeight="1" hidden="1"/>
    <row r="34" ht="15" customHeight="1" hidden="1">
      <c r="D34" s="15" t="s">
        <v>278</v>
      </c>
    </row>
    <row r="35" ht="15.75" customHeight="1" hidden="1"/>
    <row r="36" spans="2:5" ht="15.75" customHeight="1" hidden="1">
      <c r="B36" s="16" t="s">
        <v>249</v>
      </c>
      <c r="C36" s="17" t="s">
        <v>250</v>
      </c>
      <c r="D36" s="16" t="s">
        <v>251</v>
      </c>
      <c r="E36" s="16" t="s">
        <v>252</v>
      </c>
    </row>
    <row r="37" spans="2:5" ht="15.75" customHeight="1" hidden="1">
      <c r="B37" s="18" t="s">
        <v>253</v>
      </c>
      <c r="C37" s="19"/>
      <c r="D37" s="18" t="s">
        <v>254</v>
      </c>
      <c r="E37" s="18"/>
    </row>
    <row r="38" spans="2:5" ht="16.5" customHeight="1" hidden="1">
      <c r="B38" s="20"/>
      <c r="C38" s="21"/>
      <c r="D38" s="22" t="s">
        <v>255</v>
      </c>
      <c r="E38" s="22"/>
    </row>
    <row r="39" spans="2:5" ht="16.5" customHeight="1" hidden="1">
      <c r="B39" s="23" t="s">
        <v>256</v>
      </c>
      <c r="C39" s="23" t="s">
        <v>260</v>
      </c>
      <c r="D39" s="23" t="s">
        <v>258</v>
      </c>
      <c r="E39" s="23">
        <v>8</v>
      </c>
    </row>
    <row r="40" spans="2:5" ht="16.5" customHeight="1" hidden="1">
      <c r="B40" s="23" t="s">
        <v>259</v>
      </c>
      <c r="C40" s="23" t="s">
        <v>263</v>
      </c>
      <c r="D40" s="23" t="s">
        <v>279</v>
      </c>
      <c r="E40" s="23">
        <v>49</v>
      </c>
    </row>
    <row r="41" spans="2:5" ht="16.5" customHeight="1" hidden="1">
      <c r="B41" s="23" t="s">
        <v>262</v>
      </c>
      <c r="C41" s="23" t="s">
        <v>266</v>
      </c>
      <c r="D41" s="23" t="s">
        <v>280</v>
      </c>
      <c r="E41" s="23">
        <v>47</v>
      </c>
    </row>
    <row r="42" spans="2:5" ht="16.5" customHeight="1" hidden="1">
      <c r="B42" s="23" t="s">
        <v>268</v>
      </c>
      <c r="C42" s="23" t="s">
        <v>269</v>
      </c>
      <c r="D42" s="28" t="s">
        <v>281</v>
      </c>
      <c r="E42" s="23">
        <v>15</v>
      </c>
    </row>
    <row r="43" ht="15" customHeight="1" hidden="1"/>
    <row r="44" ht="15" customHeight="1" hidden="1">
      <c r="D44" s="15" t="s">
        <v>282</v>
      </c>
    </row>
    <row r="45" ht="15.75" customHeight="1" hidden="1"/>
    <row r="46" spans="2:5" ht="15.75" customHeight="1" hidden="1">
      <c r="B46" s="16" t="s">
        <v>249</v>
      </c>
      <c r="C46" s="17" t="s">
        <v>250</v>
      </c>
      <c r="D46" s="16" t="s">
        <v>251</v>
      </c>
      <c r="E46" s="16" t="s">
        <v>252</v>
      </c>
    </row>
    <row r="47" spans="2:5" ht="15.75" customHeight="1" hidden="1">
      <c r="B47" s="18" t="s">
        <v>253</v>
      </c>
      <c r="C47" s="19"/>
      <c r="D47" s="18" t="s">
        <v>254</v>
      </c>
      <c r="E47" s="18"/>
    </row>
    <row r="48" spans="2:5" ht="16.5" customHeight="1" hidden="1">
      <c r="B48" s="20"/>
      <c r="C48" s="21"/>
      <c r="D48" s="22" t="s">
        <v>255</v>
      </c>
      <c r="E48" s="22"/>
    </row>
    <row r="49" spans="2:5" ht="16.5" customHeight="1" hidden="1">
      <c r="B49" s="23" t="s">
        <v>256</v>
      </c>
      <c r="C49" s="23" t="s">
        <v>260</v>
      </c>
      <c r="D49" s="23" t="s">
        <v>258</v>
      </c>
      <c r="E49" s="23">
        <v>57</v>
      </c>
    </row>
    <row r="50" spans="2:5" ht="16.5" customHeight="1" hidden="1">
      <c r="B50" s="23" t="s">
        <v>259</v>
      </c>
      <c r="C50" s="23" t="s">
        <v>263</v>
      </c>
      <c r="D50" s="23" t="s">
        <v>279</v>
      </c>
      <c r="E50" s="23">
        <v>47</v>
      </c>
    </row>
    <row r="51" spans="2:5" ht="16.5" customHeight="1" hidden="1">
      <c r="B51" s="23" t="s">
        <v>262</v>
      </c>
      <c r="C51" s="23" t="s">
        <v>266</v>
      </c>
      <c r="D51" s="23" t="s">
        <v>280</v>
      </c>
      <c r="E51" s="23">
        <v>8</v>
      </c>
    </row>
    <row r="52" spans="2:5" ht="16.5" customHeight="1" hidden="1">
      <c r="B52" s="23" t="s">
        <v>268</v>
      </c>
      <c r="C52" s="23" t="s">
        <v>269</v>
      </c>
      <c r="D52" s="28" t="s">
        <v>281</v>
      </c>
      <c r="E52" s="23">
        <v>7</v>
      </c>
    </row>
    <row r="53" spans="2:6" ht="18.75">
      <c r="B53" s="85" t="s">
        <v>283</v>
      </c>
      <c r="C53" s="85"/>
      <c r="D53" s="85"/>
      <c r="E53" s="85"/>
      <c r="F53" s="29"/>
    </row>
    <row r="54" ht="15">
      <c r="D54" s="15"/>
    </row>
    <row r="55" spans="4:6" ht="15.75" thickBot="1">
      <c r="D55" s="15"/>
      <c r="F55" s="30"/>
    </row>
    <row r="56" spans="2:6" ht="48" thickBot="1">
      <c r="B56" s="31" t="s">
        <v>284</v>
      </c>
      <c r="C56" s="32" t="s">
        <v>250</v>
      </c>
      <c r="D56" s="32" t="s">
        <v>285</v>
      </c>
      <c r="E56" s="33" t="s">
        <v>286</v>
      </c>
      <c r="F56" s="34" t="s">
        <v>301</v>
      </c>
    </row>
    <row r="57" spans="2:6" ht="15.75" customHeight="1" hidden="1">
      <c r="B57" s="37"/>
      <c r="C57" s="38"/>
      <c r="D57" s="38"/>
      <c r="E57" s="39"/>
      <c r="F57" s="36"/>
    </row>
    <row r="58" spans="2:6" ht="16.5" thickBot="1">
      <c r="B58" s="40" t="s">
        <v>256</v>
      </c>
      <c r="C58" s="41" t="s">
        <v>257</v>
      </c>
      <c r="D58" s="41" t="s">
        <v>287</v>
      </c>
      <c r="E58" s="42">
        <v>30</v>
      </c>
      <c r="F58" s="76">
        <v>38</v>
      </c>
    </row>
    <row r="59" spans="2:6" ht="16.5" thickBot="1">
      <c r="B59" s="40" t="s">
        <v>259</v>
      </c>
      <c r="C59" s="41" t="s">
        <v>260</v>
      </c>
      <c r="D59" s="41" t="s">
        <v>288</v>
      </c>
      <c r="E59" s="42">
        <v>25</v>
      </c>
      <c r="F59" s="76">
        <v>63</v>
      </c>
    </row>
    <row r="60" spans="2:6" ht="16.5" thickBot="1">
      <c r="B60" s="40" t="s">
        <v>262</v>
      </c>
      <c r="C60" s="41" t="s">
        <v>263</v>
      </c>
      <c r="D60" s="41" t="s">
        <v>289</v>
      </c>
      <c r="E60" s="42">
        <v>20</v>
      </c>
      <c r="F60" s="76">
        <v>9</v>
      </c>
    </row>
    <row r="61" spans="2:6" ht="15.75" thickBot="1">
      <c r="B61" s="45" t="s">
        <v>265</v>
      </c>
      <c r="C61" s="41" t="s">
        <v>266</v>
      </c>
      <c r="D61" s="41" t="s">
        <v>290</v>
      </c>
      <c r="E61" s="42">
        <v>15</v>
      </c>
      <c r="F61" s="43">
        <v>7</v>
      </c>
    </row>
    <row r="62" spans="2:6" ht="15.75" thickBot="1">
      <c r="B62" s="46" t="s">
        <v>268</v>
      </c>
      <c r="C62" s="41" t="s">
        <v>269</v>
      </c>
      <c r="D62" s="41" t="s">
        <v>291</v>
      </c>
      <c r="E62" s="42">
        <v>10</v>
      </c>
      <c r="F62" s="43">
        <v>2</v>
      </c>
    </row>
    <row r="63" spans="2:6" ht="15">
      <c r="B63" s="47"/>
      <c r="C63" s="44"/>
      <c r="D63" s="44"/>
      <c r="E63" s="44"/>
      <c r="F63" s="35"/>
    </row>
  </sheetData>
  <sheetProtection/>
  <mergeCells count="1"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Sarma Liepa</dc:creator>
  <cp:keywords/>
  <dc:description/>
  <cp:lastModifiedBy>Sarma Liepa</cp:lastModifiedBy>
  <dcterms:created xsi:type="dcterms:W3CDTF">2018-01-10T07:24:54Z</dcterms:created>
  <dcterms:modified xsi:type="dcterms:W3CDTF">2020-01-06T12:23:11Z</dcterms:modified>
  <cp:category/>
  <cp:version/>
  <cp:contentType/>
  <cp:contentStatus/>
</cp:coreProperties>
</file>